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SC\Data\Shares\Education\Publishing and Schools Engagement\Education in Chemistry\Content\2017_03\Ex chem\"/>
    </mc:Choice>
  </mc:AlternateContent>
  <bookViews>
    <workbookView xWindow="0" yWindow="0" windowWidth="29010" windowHeight="6510"/>
  </bookViews>
  <sheets>
    <sheet name="Read me" sheetId="1" r:id="rId1"/>
    <sheet name="LED 1" sheetId="2" r:id="rId2"/>
    <sheet name="LED 2" sheetId="3" r:id="rId3"/>
    <sheet name="LED 3" sheetId="4" r:id="rId4"/>
    <sheet name="Determining Planck" sheetId="5" r:id="rId5"/>
  </sheets>
  <calcPr calcId="162913"/>
</workbook>
</file>

<file path=xl/calcChain.xml><?xml version="1.0" encoding="utf-8"?>
<calcChain xmlns="http://schemas.openxmlformats.org/spreadsheetml/2006/main">
  <c r="C16" i="5" l="1"/>
  <c r="C13" i="5"/>
  <c r="C14" i="5" s="1"/>
  <c r="B5" i="5"/>
  <c r="B4" i="5"/>
  <c r="B3" i="5"/>
  <c r="C18" i="4"/>
  <c r="C25" i="4" s="1"/>
  <c r="C27" i="4" s="1"/>
  <c r="C28" i="4" s="1"/>
  <c r="C30" i="4" s="1"/>
  <c r="D14" i="4"/>
  <c r="D13" i="4"/>
  <c r="D12" i="4"/>
  <c r="D11" i="4"/>
  <c r="D10" i="4"/>
  <c r="D9" i="4"/>
  <c r="C17" i="3"/>
  <c r="C24" i="3" s="1"/>
  <c r="C26" i="3" s="1"/>
  <c r="C27" i="3" s="1"/>
  <c r="C29" i="3" s="1"/>
  <c r="D13" i="3"/>
  <c r="D12" i="3"/>
  <c r="D11" i="3"/>
  <c r="D10" i="3"/>
  <c r="D9" i="3"/>
  <c r="C17" i="2"/>
  <c r="C19" i="2" s="1"/>
  <c r="C20" i="2" s="1"/>
  <c r="C22" i="2" s="1"/>
  <c r="D13" i="2"/>
  <c r="D12" i="2"/>
  <c r="D11" i="2"/>
  <c r="D10" i="2"/>
  <c r="D9" i="2"/>
  <c r="D8" i="2"/>
  <c r="D7" i="2"/>
  <c r="C3" i="5" l="1"/>
  <c r="C24" i="2"/>
  <c r="C26" i="2" s="1"/>
  <c r="C27" i="2" s="1"/>
  <c r="C29" i="2" s="1"/>
  <c r="C20" i="4"/>
  <c r="C21" i="4" s="1"/>
  <c r="C23" i="4" s="1"/>
  <c r="C4" i="5"/>
  <c r="C5" i="5"/>
  <c r="C19" i="3"/>
  <c r="C20" i="3" s="1"/>
  <c r="C22" i="3" s="1"/>
</calcChain>
</file>

<file path=xl/sharedStrings.xml><?xml version="1.0" encoding="utf-8"?>
<sst xmlns="http://schemas.openxmlformats.org/spreadsheetml/2006/main" count="95" uniqueCount="29">
  <si>
    <t>The following sheets have exemplar data already collected from a green, a yellow and an orange LED of known wavelength. You can simply replace with data of your own. The third column should include the data that is linear (fitting Ohm's law). The graph will update automatically and you can read the gradient from the legend on the right of the graph. This can be placed in the relevant cell (highlighted grey underneath) and the activation voltage to provide the students will be returned. The value for the wavelengh they should calculate is given underneath this.</t>
  </si>
  <si>
    <t>Potential difference (V)</t>
  </si>
  <si>
    <t>Current (mA)</t>
  </si>
  <si>
    <t>Linear current (mA)</t>
  </si>
  <si>
    <t>m (gradient of trendline)</t>
  </si>
  <si>
    <t>c (trendline intercept)</t>
  </si>
  <si>
    <t>activation voltage</t>
  </si>
  <si>
    <t>V</t>
  </si>
  <si>
    <t>charge on electron</t>
  </si>
  <si>
    <t>C</t>
  </si>
  <si>
    <t>energy per electron</t>
  </si>
  <si>
    <t>J</t>
  </si>
  <si>
    <t>wavelength (nm)</t>
  </si>
  <si>
    <t>nm</t>
  </si>
  <si>
    <t>advertised wavelength</t>
  </si>
  <si>
    <t>% difference</t>
  </si>
  <si>
    <t>corrected activation voltage allowing for work function</t>
  </si>
  <si>
    <t>activation voltage (V)</t>
  </si>
  <si>
    <t>m</t>
  </si>
  <si>
    <t>c</t>
  </si>
  <si>
    <t>e</t>
  </si>
  <si>
    <t>calculated h</t>
  </si>
  <si>
    <t>% diff</t>
  </si>
  <si>
    <t>work func</t>
  </si>
  <si>
    <t>The final sheet contains data that calls on the activation voltages determined in the experiments and the stated values for the wavelengths of your LEDs. This does what A-level physicists will tend to do, and plots a graph from which Planck's constant can be determined. The relevance for us though is the intercept, which gives us the information about the energy losses taking place inside a typical LED. This number is then called on by further calculations (also in grey) in the other cells to determine a better value fo the calculated wavelength whichout this major systematic error. I did not mention this in the article because it seems a little circular to use the stated wavelengths for the LEDs in order to determine the wavelengths experimentally!</t>
  </si>
  <si>
    <r>
      <t xml:space="preserve">An electrifying lesson
</t>
    </r>
    <r>
      <rPr>
        <i/>
        <sz val="10"/>
        <color rgb="FF000000"/>
        <rFont val="Arial"/>
        <family val="2"/>
      </rPr>
      <t>Education in Chemistry</t>
    </r>
    <r>
      <rPr>
        <sz val="10"/>
        <color rgb="FF000000"/>
        <rFont val="Arial"/>
        <family val="2"/>
      </rPr>
      <t>, May 2017
http://rsc.li/EiC317ec
By Declan Fleming</t>
    </r>
  </si>
  <si>
    <r>
      <rPr>
        <i/>
        <sz val="10"/>
        <color rgb="FF000000"/>
        <rFont val="Arial"/>
        <family val="2"/>
      </rPr>
      <t xml:space="preserve">For more spectacular demonstrations, take a look at the Exhibition Chemistry archive on the </t>
    </r>
    <r>
      <rPr>
        <sz val="10"/>
        <color rgb="FF000000"/>
        <rFont val="Arial"/>
        <family val="2"/>
      </rPr>
      <t>Education in Chemistry</t>
    </r>
    <r>
      <rPr>
        <i/>
        <sz val="10"/>
        <color rgb="FF000000"/>
        <rFont val="Arial"/>
        <family val="2"/>
      </rPr>
      <t xml:space="preserve"> website: https://eic.rsc.org/exhibition-chemistry</t>
    </r>
  </si>
  <si>
    <r>
      <t>1/wavelength (m</t>
    </r>
    <r>
      <rPr>
        <vertAlign val="superscript"/>
        <sz val="10"/>
        <rFont val="Arial"/>
        <family val="2"/>
      </rPr>
      <t>-1</t>
    </r>
    <r>
      <rPr>
        <sz val="10"/>
        <rFont val="Arial"/>
      </rPr>
      <t>)</t>
    </r>
  </si>
  <si>
    <r>
      <t>kJ mol</t>
    </r>
    <r>
      <rPr>
        <vertAlign val="superscript"/>
        <sz val="1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</si>
</sst>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0"/>
      <color rgb="FF000000"/>
      <name val="Arial"/>
    </font>
    <font>
      <sz val="10"/>
      <color theme="1"/>
      <name val="Arial"/>
      <family val="2"/>
    </font>
    <font>
      <sz val="10"/>
      <name val="Arial"/>
    </font>
    <font>
      <b/>
      <sz val="10"/>
      <name val="Arial"/>
    </font>
    <font>
      <sz val="10"/>
      <color rgb="FF000000"/>
      <name val="Arial"/>
      <family val="2"/>
    </font>
    <font>
      <i/>
      <sz val="10"/>
      <color rgb="FF000000"/>
      <name val="Arial"/>
      <family val="2"/>
    </font>
    <font>
      <u/>
      <sz val="10"/>
      <color theme="10"/>
      <name val="Arial"/>
      <family val="2"/>
    </font>
    <font>
      <b/>
      <sz val="14"/>
      <color rgb="FF000000"/>
      <name val="Arial"/>
      <family val="2"/>
    </font>
    <font>
      <vertAlign val="superscript"/>
      <sz val="10"/>
      <name val="Arial"/>
      <family val="2"/>
    </font>
    <font>
      <sz val="10"/>
      <name val="Arial"/>
      <family val="2"/>
    </font>
  </fonts>
  <fills count="11">
    <fill>
      <patternFill patternType="none"/>
    </fill>
    <fill>
      <patternFill patternType="gray125"/>
    </fill>
    <fill>
      <patternFill patternType="solid">
        <fgColor rgb="FFD9D9D9"/>
        <bgColor rgb="FFD9D9D9"/>
      </patternFill>
    </fill>
    <fill>
      <patternFill patternType="solid">
        <fgColor rgb="FFEFEFEF"/>
        <bgColor rgb="FFEFEFEF"/>
      </patternFill>
    </fill>
    <fill>
      <patternFill patternType="solid">
        <fgColor theme="9" tint="0.39997558519241921"/>
        <bgColor rgb="FFD9EAD3"/>
      </patternFill>
    </fill>
    <fill>
      <patternFill patternType="solid">
        <fgColor theme="9" tint="0.79998168889431442"/>
        <bgColor rgb="FFFFE599"/>
      </patternFill>
    </fill>
    <fill>
      <patternFill patternType="solid">
        <fgColor rgb="FFFFFF00"/>
        <bgColor rgb="FFD9EAD3"/>
      </patternFill>
    </fill>
    <fill>
      <patternFill patternType="solid">
        <fgColor rgb="FFFFC000"/>
        <bgColor rgb="FFD9EAD3"/>
      </patternFill>
    </fill>
    <fill>
      <patternFill patternType="solid">
        <fgColor theme="7" tint="0.59999389629810485"/>
        <bgColor rgb="FFFFE599"/>
      </patternFill>
    </fill>
    <fill>
      <patternFill patternType="solid">
        <fgColor theme="7" tint="0.59999389629810485"/>
        <bgColor rgb="FFFFF2CC"/>
      </patternFill>
    </fill>
    <fill>
      <patternFill patternType="solid">
        <fgColor rgb="FFFFFF99"/>
        <bgColor rgb="FFFFE599"/>
      </patternFill>
    </fill>
  </fills>
  <borders count="27">
    <border>
      <left/>
      <right/>
      <top/>
      <bottom/>
      <diagonal/>
    </border>
    <border>
      <left style="thick">
        <color rgb="FF000000"/>
      </left>
      <right/>
      <top style="thick">
        <color rgb="FF000000"/>
      </top>
      <bottom style="thin">
        <color rgb="FF000000"/>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n">
        <color rgb="FF000000"/>
      </top>
      <bottom style="thin">
        <color rgb="FF000000"/>
      </bottom>
      <diagonal/>
    </border>
    <border>
      <left/>
      <right style="thick">
        <color rgb="FF000000"/>
      </right>
      <top style="thick">
        <color rgb="FF000000"/>
      </top>
      <bottom style="thin">
        <color rgb="FF000000"/>
      </bottom>
      <diagonal/>
    </border>
    <border>
      <left style="thick">
        <color rgb="FF000000"/>
      </left>
      <right/>
      <top style="thin">
        <color rgb="FF000000"/>
      </top>
      <bottom style="thin">
        <color rgb="FF000000"/>
      </bottom>
      <diagonal/>
    </border>
    <border>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top style="thin">
        <color rgb="FF000000"/>
      </top>
      <bottom style="thick">
        <color rgb="FF000000"/>
      </bottom>
      <diagonal/>
    </border>
    <border>
      <left style="thick">
        <color rgb="FF000000"/>
      </left>
      <right style="thick">
        <color rgb="FF000000"/>
      </right>
      <top style="thin">
        <color rgb="FF000000"/>
      </top>
      <bottom style="thick">
        <color rgb="FF000000"/>
      </bottom>
      <diagonal/>
    </border>
    <border>
      <left/>
      <right style="thick">
        <color rgb="FF000000"/>
      </right>
      <top style="thin">
        <color rgb="FF000000"/>
      </top>
      <bottom style="thick">
        <color rgb="FF000000"/>
      </bottom>
      <diagonal/>
    </border>
    <border>
      <left style="medium">
        <color indexed="64"/>
      </left>
      <right/>
      <top style="medium">
        <color indexed="64"/>
      </top>
      <bottom style="thin">
        <color rgb="FF000000"/>
      </bottom>
      <diagonal/>
    </border>
    <border>
      <left style="thick">
        <color rgb="FF000000"/>
      </left>
      <right style="thick">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style="thick">
        <color rgb="FF000000"/>
      </left>
      <right style="thick">
        <color rgb="FF000000"/>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style="thick">
        <color rgb="FF000000"/>
      </right>
      <top style="medium">
        <color indexed="64"/>
      </top>
      <bottom style="thin">
        <color rgb="FF000000"/>
      </bottom>
      <diagonal/>
    </border>
    <border>
      <left/>
      <right/>
      <top style="medium">
        <color indexed="64"/>
      </top>
      <bottom style="thin">
        <color rgb="FF000000"/>
      </bottom>
      <diagonal/>
    </border>
    <border>
      <left style="thick">
        <color rgb="FF000000"/>
      </left>
      <right style="medium">
        <color indexed="64"/>
      </right>
      <top style="medium">
        <color indexed="64"/>
      </top>
      <bottom style="thin">
        <color rgb="FF000000"/>
      </bottom>
      <diagonal/>
    </border>
    <border>
      <left style="medium">
        <color indexed="64"/>
      </left>
      <right style="thick">
        <color rgb="FF000000"/>
      </right>
      <top style="thin">
        <color rgb="FF000000"/>
      </top>
      <bottom style="thin">
        <color rgb="FF000000"/>
      </bottom>
      <diagonal/>
    </border>
    <border>
      <left style="thick">
        <color rgb="FF000000"/>
      </left>
      <right style="medium">
        <color indexed="64"/>
      </right>
      <top style="thin">
        <color rgb="FF000000"/>
      </top>
      <bottom style="thin">
        <color rgb="FF000000"/>
      </bottom>
      <diagonal/>
    </border>
    <border>
      <left style="medium">
        <color indexed="64"/>
      </left>
      <right style="thick">
        <color rgb="FF000000"/>
      </right>
      <top style="thin">
        <color rgb="FF000000"/>
      </top>
      <bottom style="medium">
        <color indexed="64"/>
      </bottom>
      <diagonal/>
    </border>
    <border>
      <left/>
      <right/>
      <top style="thin">
        <color rgb="FF000000"/>
      </top>
      <bottom style="medium">
        <color indexed="64"/>
      </bottom>
      <diagonal/>
    </border>
    <border>
      <left style="thick">
        <color rgb="FF000000"/>
      </left>
      <right style="medium">
        <color indexed="64"/>
      </right>
      <top style="thin">
        <color rgb="FF000000"/>
      </top>
      <bottom style="medium">
        <color indexed="64"/>
      </bottom>
      <diagonal/>
    </border>
  </borders>
  <cellStyleXfs count="2">
    <xf numFmtId="0" fontId="0" fillId="0" borderId="0"/>
    <xf numFmtId="0" fontId="6" fillId="0" borderId="0" applyNumberFormat="0" applyFill="0" applyBorder="0" applyAlignment="0" applyProtection="0"/>
  </cellStyleXfs>
  <cellXfs count="67">
    <xf numFmtId="0" fontId="0" fillId="0" borderId="0" xfId="0" applyFont="1" applyAlignment="1"/>
    <xf numFmtId="0" fontId="2" fillId="0" borderId="0" xfId="0" applyFont="1" applyAlignment="1">
      <alignment wrapText="1"/>
    </xf>
    <xf numFmtId="0" fontId="2" fillId="2" borderId="0" xfId="0" applyFont="1" applyFill="1" applyAlignment="1">
      <alignment horizontal="right"/>
    </xf>
    <xf numFmtId="0" fontId="2" fillId="2" borderId="0" xfId="0" applyFont="1" applyFill="1" applyAlignment="1"/>
    <xf numFmtId="0" fontId="2" fillId="2" borderId="0" xfId="0" applyFont="1" applyFill="1"/>
    <xf numFmtId="0" fontId="3" fillId="2" borderId="0" xfId="0" applyFont="1" applyFill="1"/>
    <xf numFmtId="0" fontId="3" fillId="2" borderId="0" xfId="0" applyFont="1" applyFill="1" applyAlignment="1"/>
    <xf numFmtId="11" fontId="2" fillId="2" borderId="0" xfId="0" applyNumberFormat="1" applyFont="1" applyFill="1" applyAlignment="1"/>
    <xf numFmtId="11" fontId="2" fillId="2" borderId="0" xfId="0" applyNumberFormat="1" applyFont="1" applyFill="1"/>
    <xf numFmtId="3" fontId="3" fillId="2" borderId="0" xfId="0" applyNumberFormat="1" applyFont="1" applyFill="1"/>
    <xf numFmtId="3" fontId="3" fillId="0" borderId="0" xfId="0" applyNumberFormat="1" applyFont="1" applyAlignment="1"/>
    <xf numFmtId="0" fontId="2" fillId="0" borderId="0" xfId="0" applyFont="1" applyAlignment="1"/>
    <xf numFmtId="9" fontId="3" fillId="2" borderId="0" xfId="0" applyNumberFormat="1" applyFont="1" applyFill="1"/>
    <xf numFmtId="9" fontId="2" fillId="0" borderId="0" xfId="0" applyNumberFormat="1" applyFont="1"/>
    <xf numFmtId="9" fontId="3" fillId="0" borderId="0" xfId="0" applyNumberFormat="1" applyFont="1"/>
    <xf numFmtId="0" fontId="2" fillId="3" borderId="0" xfId="0" applyFont="1" applyFill="1" applyAlignment="1">
      <alignment horizontal="right" wrapText="1"/>
    </xf>
    <xf numFmtId="2" fontId="3" fillId="3" borderId="0" xfId="0" applyNumberFormat="1" applyFont="1" applyFill="1"/>
    <xf numFmtId="0" fontId="3" fillId="3" borderId="0" xfId="0" applyFont="1" applyFill="1" applyAlignment="1">
      <alignment horizontal="right"/>
    </xf>
    <xf numFmtId="0" fontId="3" fillId="3" borderId="0" xfId="0" applyFont="1" applyFill="1" applyAlignment="1"/>
    <xf numFmtId="0" fontId="2" fillId="3" borderId="0" xfId="0" applyFont="1" applyFill="1" applyAlignment="1">
      <alignment horizontal="right"/>
    </xf>
    <xf numFmtId="11" fontId="2" fillId="3" borderId="0" xfId="0" applyNumberFormat="1" applyFont="1" applyFill="1" applyAlignment="1"/>
    <xf numFmtId="0" fontId="2" fillId="3" borderId="0" xfId="0" applyFont="1" applyFill="1" applyAlignment="1"/>
    <xf numFmtId="11" fontId="2" fillId="3" borderId="0" xfId="0" applyNumberFormat="1" applyFont="1" applyFill="1"/>
    <xf numFmtId="3" fontId="3" fillId="3" borderId="0" xfId="0" applyNumberFormat="1" applyFont="1" applyFill="1"/>
    <xf numFmtId="9" fontId="3" fillId="3" borderId="0" xfId="0" applyNumberFormat="1" applyFont="1" applyFill="1"/>
    <xf numFmtId="0" fontId="2" fillId="3" borderId="0" xfId="0" applyFont="1" applyFill="1"/>
    <xf numFmtId="11" fontId="2" fillId="0" borderId="0" xfId="0" applyNumberFormat="1" applyFont="1"/>
    <xf numFmtId="2" fontId="2" fillId="0" borderId="0" xfId="0" applyNumberFormat="1" applyFont="1"/>
    <xf numFmtId="11" fontId="2" fillId="0" borderId="0" xfId="0" applyNumberFormat="1" applyFont="1" applyAlignment="1"/>
    <xf numFmtId="11" fontId="3" fillId="0" borderId="0" xfId="0" applyNumberFormat="1" applyFont="1"/>
    <xf numFmtId="3" fontId="2" fillId="0" borderId="0" xfId="0" applyNumberFormat="1" applyFont="1"/>
    <xf numFmtId="0" fontId="1" fillId="0" borderId="0" xfId="0" applyFont="1" applyAlignment="1">
      <alignment wrapText="1"/>
    </xf>
    <xf numFmtId="0" fontId="6" fillId="0" borderId="0" xfId="1" applyAlignment="1"/>
    <xf numFmtId="0" fontId="7" fillId="0" borderId="0" xfId="0" applyFont="1" applyAlignment="1">
      <alignment vertical="center" wrapText="1"/>
    </xf>
    <xf numFmtId="0" fontId="4" fillId="0" borderId="0" xfId="0" applyFont="1" applyAlignment="1">
      <alignment wrapText="1"/>
    </xf>
    <xf numFmtId="0" fontId="3" fillId="4" borderId="11" xfId="0" applyFont="1" applyFill="1" applyBorder="1" applyAlignment="1">
      <alignment horizontal="center"/>
    </xf>
    <xf numFmtId="0" fontId="3" fillId="4" borderId="12" xfId="0" applyFont="1" applyFill="1" applyBorder="1" applyAlignment="1">
      <alignment horizontal="center"/>
    </xf>
    <xf numFmtId="0" fontId="3" fillId="4" borderId="13" xfId="0" applyFont="1" applyFill="1" applyBorder="1" applyAlignment="1">
      <alignment horizontal="center"/>
    </xf>
    <xf numFmtId="2" fontId="2" fillId="5" borderId="14" xfId="0" applyNumberFormat="1" applyFont="1" applyFill="1" applyBorder="1" applyAlignment="1">
      <alignment horizontal="center"/>
    </xf>
    <xf numFmtId="2" fontId="2" fillId="5" borderId="3" xfId="0" applyNumberFormat="1" applyFont="1" applyFill="1" applyBorder="1" applyAlignment="1">
      <alignment horizontal="center"/>
    </xf>
    <xf numFmtId="2" fontId="2" fillId="5" borderId="15" xfId="0" applyNumberFormat="1" applyFont="1" applyFill="1" applyBorder="1" applyAlignment="1">
      <alignment horizontal="center"/>
    </xf>
    <xf numFmtId="2" fontId="2" fillId="5" borderId="16" xfId="0" applyNumberFormat="1" applyFont="1" applyFill="1" applyBorder="1" applyAlignment="1">
      <alignment horizontal="center"/>
    </xf>
    <xf numFmtId="2" fontId="2" fillId="5" borderId="17" xfId="0" applyNumberFormat="1" applyFont="1" applyFill="1" applyBorder="1" applyAlignment="1">
      <alignment horizontal="center"/>
    </xf>
    <xf numFmtId="2" fontId="2" fillId="5" borderId="18" xfId="0" applyNumberFormat="1" applyFont="1" applyFill="1" applyBorder="1" applyAlignment="1">
      <alignment horizontal="center"/>
    </xf>
    <xf numFmtId="0" fontId="3" fillId="6" borderId="2" xfId="0" applyFont="1" applyFill="1" applyBorder="1" applyAlignment="1">
      <alignment horizontal="center"/>
    </xf>
    <xf numFmtId="2" fontId="2" fillId="8" borderId="6" xfId="0" applyNumberFormat="1" applyFont="1" applyFill="1" applyBorder="1" applyAlignment="1">
      <alignment horizontal="center"/>
    </xf>
    <xf numFmtId="0" fontId="3" fillId="7" borderId="19" xfId="0" applyFont="1" applyFill="1" applyBorder="1" applyAlignment="1">
      <alignment horizontal="center"/>
    </xf>
    <xf numFmtId="0" fontId="3" fillId="7" borderId="20" xfId="0" applyFont="1" applyFill="1" applyBorder="1" applyAlignment="1">
      <alignment horizontal="center"/>
    </xf>
    <xf numFmtId="0" fontId="3" fillId="7" borderId="21" xfId="0" applyFont="1" applyFill="1" applyBorder="1" applyAlignment="1">
      <alignment horizontal="center"/>
    </xf>
    <xf numFmtId="2" fontId="2" fillId="8" borderId="22" xfId="0" applyNumberFormat="1" applyFont="1" applyFill="1" applyBorder="1" applyAlignment="1">
      <alignment horizontal="center"/>
    </xf>
    <xf numFmtId="2" fontId="2" fillId="9" borderId="23" xfId="0" applyNumberFormat="1" applyFont="1" applyFill="1" applyBorder="1" applyAlignment="1">
      <alignment horizontal="center"/>
    </xf>
    <xf numFmtId="2" fontId="2" fillId="8" borderId="23" xfId="0" applyNumberFormat="1" applyFont="1" applyFill="1" applyBorder="1" applyAlignment="1">
      <alignment horizontal="center"/>
    </xf>
    <xf numFmtId="2" fontId="2" fillId="8" borderId="24" xfId="0" applyNumberFormat="1" applyFont="1" applyFill="1" applyBorder="1" applyAlignment="1">
      <alignment horizontal="center"/>
    </xf>
    <xf numFmtId="2" fontId="2" fillId="8" borderId="25" xfId="0" applyNumberFormat="1" applyFont="1" applyFill="1" applyBorder="1" applyAlignment="1">
      <alignment horizontal="center"/>
    </xf>
    <xf numFmtId="2" fontId="2" fillId="8" borderId="26" xfId="0" applyNumberFormat="1" applyFont="1" applyFill="1" applyBorder="1" applyAlignment="1">
      <alignment horizontal="center"/>
    </xf>
    <xf numFmtId="0" fontId="3" fillId="6" borderId="1" xfId="0" applyFont="1" applyFill="1" applyBorder="1" applyAlignment="1">
      <alignment horizontal="center"/>
    </xf>
    <xf numFmtId="0" fontId="3" fillId="6" borderId="4" xfId="0" applyFont="1" applyFill="1" applyBorder="1" applyAlignment="1">
      <alignment horizontal="center"/>
    </xf>
    <xf numFmtId="2" fontId="2" fillId="10" borderId="5" xfId="0" applyNumberFormat="1" applyFont="1" applyFill="1" applyBorder="1" applyAlignment="1">
      <alignment horizontal="center"/>
    </xf>
    <xf numFmtId="2" fontId="2" fillId="10" borderId="3" xfId="0" applyNumberFormat="1" applyFont="1" applyFill="1" applyBorder="1" applyAlignment="1">
      <alignment horizontal="center"/>
    </xf>
    <xf numFmtId="2" fontId="2" fillId="10" borderId="7" xfId="0" applyNumberFormat="1" applyFont="1" applyFill="1" applyBorder="1" applyAlignment="1">
      <alignment horizontal="center"/>
    </xf>
    <xf numFmtId="2" fontId="2" fillId="10" borderId="8" xfId="0" applyNumberFormat="1" applyFont="1" applyFill="1" applyBorder="1" applyAlignment="1">
      <alignment horizontal="center"/>
    </xf>
    <xf numFmtId="2" fontId="2" fillId="10" borderId="9" xfId="0" applyNumberFormat="1" applyFont="1" applyFill="1" applyBorder="1" applyAlignment="1">
      <alignment horizontal="center"/>
    </xf>
    <xf numFmtId="2" fontId="2" fillId="10" borderId="10" xfId="0" applyNumberFormat="1" applyFont="1" applyFill="1" applyBorder="1" applyAlignment="1">
      <alignment horizontal="center"/>
    </xf>
    <xf numFmtId="0" fontId="9" fillId="0" borderId="0" xfId="0" applyFont="1" applyAlignment="1"/>
    <xf numFmtId="0" fontId="2" fillId="0" borderId="0" xfId="0" applyFont="1" applyAlignment="1">
      <alignment horizontal="right"/>
    </xf>
    <xf numFmtId="0" fontId="0" fillId="0" borderId="0" xfId="0" applyFont="1" applyAlignment="1">
      <alignment horizontal="right"/>
    </xf>
    <xf numFmtId="0" fontId="3"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'LED 1'!$C$2</c:f>
              <c:strCache>
                <c:ptCount val="1"/>
                <c:pt idx="0">
                  <c:v>Current (mA)</c:v>
                </c:pt>
              </c:strCache>
            </c:strRef>
          </c:tx>
          <c:spPr>
            <a:ln w="19050" cap="rnd">
              <a:noFill/>
              <a:round/>
            </a:ln>
            <a:effectLst/>
          </c:spPr>
          <c:marker>
            <c:symbol val="circle"/>
            <c:size val="5"/>
            <c:spPr>
              <a:solidFill>
                <a:schemeClr val="bg1">
                  <a:lumMod val="65000"/>
                </a:schemeClr>
              </a:solidFill>
              <a:ln w="9525">
                <a:solidFill>
                  <a:schemeClr val="bg1">
                    <a:lumMod val="65000"/>
                  </a:schemeClr>
                </a:solidFill>
              </a:ln>
              <a:effectLst/>
            </c:spPr>
          </c:marker>
          <c:xVal>
            <c:numRef>
              <c:f>'LED 1'!$B$3:$B$6</c:f>
              <c:numCache>
                <c:formatCode>0.00</c:formatCode>
                <c:ptCount val="4"/>
                <c:pt idx="0">
                  <c:v>1.54</c:v>
                </c:pt>
                <c:pt idx="1">
                  <c:v>1.58</c:v>
                </c:pt>
                <c:pt idx="2">
                  <c:v>1.58</c:v>
                </c:pt>
                <c:pt idx="3">
                  <c:v>1.62</c:v>
                </c:pt>
              </c:numCache>
            </c:numRef>
          </c:xVal>
          <c:yVal>
            <c:numRef>
              <c:f>'LED 1'!$C$3:$C$6</c:f>
              <c:numCache>
                <c:formatCode>0.00</c:formatCode>
                <c:ptCount val="4"/>
                <c:pt idx="0">
                  <c:v>0.05</c:v>
                </c:pt>
                <c:pt idx="1">
                  <c:v>7.0000000000000007E-2</c:v>
                </c:pt>
                <c:pt idx="2">
                  <c:v>0.1</c:v>
                </c:pt>
                <c:pt idx="3">
                  <c:v>0.21</c:v>
                </c:pt>
              </c:numCache>
            </c:numRef>
          </c:yVal>
          <c:smooth val="0"/>
          <c:extLst>
            <c:ext xmlns:c16="http://schemas.microsoft.com/office/drawing/2014/chart" uri="{C3380CC4-5D6E-409C-BE32-E72D297353CC}">
              <c16:uniqueId val="{00000000-0E65-44CB-BCE0-114C7D9A403A}"/>
            </c:ext>
          </c:extLst>
        </c:ser>
        <c:ser>
          <c:idx val="1"/>
          <c:order val="1"/>
          <c:tx>
            <c:strRef>
              <c:f>'LED 1'!$D$2</c:f>
              <c:strCache>
                <c:ptCount val="1"/>
                <c:pt idx="0">
                  <c:v>Linear current (mA)</c:v>
                </c:pt>
              </c:strCache>
            </c:strRef>
          </c:tx>
          <c:spPr>
            <a:ln w="25400" cap="rnd">
              <a:noFill/>
              <a:round/>
            </a:ln>
            <a:effectLst/>
          </c:spPr>
          <c:marker>
            <c:symbol val="circle"/>
            <c:size val="5"/>
            <c:spPr>
              <a:solidFill>
                <a:schemeClr val="accent2"/>
              </a:solidFill>
              <a:ln w="9525">
                <a:solidFill>
                  <a:schemeClr val="accent2"/>
                </a:solidFill>
              </a:ln>
              <a:effectLst/>
            </c:spPr>
          </c:marker>
          <c:trendline>
            <c:spPr>
              <a:ln w="19050" cap="rnd">
                <a:solidFill>
                  <a:schemeClr val="accent2"/>
                </a:solidFill>
                <a:prstDash val="sysDot"/>
              </a:ln>
              <a:effectLst/>
            </c:spPr>
            <c:trendlineType val="linear"/>
            <c:backward val="0.13"/>
            <c:dispRSqr val="0"/>
            <c:dispEq val="1"/>
            <c:trendlineLbl>
              <c:layout>
                <c:manualLayout>
                  <c:x val="-3.3968248263717304E-2"/>
                  <c:y val="9.1635159359305385E-3"/>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GB" sz="1200" baseline="0"/>
                      <a:t>y = 9.7243x - 16.137</a:t>
                    </a:r>
                    <a:endParaRPr lang="en-GB" sz="1200"/>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'LED 1'!$B$7:$B$13</c:f>
              <c:numCache>
                <c:formatCode>0.00</c:formatCode>
                <c:ptCount val="7"/>
                <c:pt idx="0">
                  <c:v>1.79</c:v>
                </c:pt>
                <c:pt idx="1">
                  <c:v>1.87</c:v>
                </c:pt>
                <c:pt idx="2">
                  <c:v>1.88</c:v>
                </c:pt>
                <c:pt idx="3">
                  <c:v>1.91</c:v>
                </c:pt>
                <c:pt idx="4">
                  <c:v>1.97</c:v>
                </c:pt>
                <c:pt idx="5">
                  <c:v>2.02</c:v>
                </c:pt>
                <c:pt idx="6">
                  <c:v>2.1</c:v>
                </c:pt>
              </c:numCache>
            </c:numRef>
          </c:xVal>
          <c:yVal>
            <c:numRef>
              <c:f>'LED 1'!$D$7:$D$13</c:f>
              <c:numCache>
                <c:formatCode>0.00</c:formatCode>
                <c:ptCount val="7"/>
                <c:pt idx="0">
                  <c:v>1.32</c:v>
                </c:pt>
                <c:pt idx="1">
                  <c:v>2.02</c:v>
                </c:pt>
                <c:pt idx="2">
                  <c:v>2.1</c:v>
                </c:pt>
                <c:pt idx="3">
                  <c:v>2.44</c:v>
                </c:pt>
                <c:pt idx="4">
                  <c:v>3</c:v>
                </c:pt>
                <c:pt idx="5">
                  <c:v>3.54</c:v>
                </c:pt>
                <c:pt idx="6">
                  <c:v>4.29</c:v>
                </c:pt>
              </c:numCache>
            </c:numRef>
          </c:yVal>
          <c:smooth val="0"/>
          <c:extLst>
            <c:ext xmlns:c16="http://schemas.microsoft.com/office/drawing/2014/chart" uri="{C3380CC4-5D6E-409C-BE32-E72D297353CC}">
              <c16:uniqueId val="{00000001-0E65-44CB-BCE0-114C7D9A403A}"/>
            </c:ext>
          </c:extLst>
        </c:ser>
        <c:dLbls>
          <c:showLegendKey val="0"/>
          <c:showVal val="0"/>
          <c:showCatName val="0"/>
          <c:showSerName val="0"/>
          <c:showPercent val="0"/>
          <c:showBubbleSize val="0"/>
        </c:dLbls>
        <c:axId val="637111744"/>
        <c:axId val="637107152"/>
      </c:scatterChart>
      <c:valAx>
        <c:axId val="637111744"/>
        <c:scaling>
          <c:orientation val="minMax"/>
          <c:max val="2.1"/>
          <c:min val="1.5"/>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Potential difference</a:t>
                </a:r>
                <a:r>
                  <a:rPr lang="en-GB" baseline="0"/>
                  <a:t> (V)</a:t>
                </a:r>
                <a:endParaRPr lang="en-GB"/>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7107152"/>
        <c:crosses val="autoZero"/>
        <c:crossBetween val="midCat"/>
      </c:valAx>
      <c:valAx>
        <c:axId val="6371071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Current (mA)</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7111744"/>
        <c:crosses val="autoZero"/>
        <c:crossBetween val="midCat"/>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'LED 2'!$D$2</c:f>
              <c:strCache>
                <c:ptCount val="1"/>
                <c:pt idx="0">
                  <c:v>Linear current (mA)</c:v>
                </c:pt>
              </c:strCache>
            </c:strRef>
          </c:tx>
          <c:spPr>
            <a:ln w="19050" cap="rnd">
              <a:noFill/>
              <a:round/>
            </a:ln>
            <a:effectLst/>
          </c:spPr>
          <c:marker>
            <c:symbol val="circle"/>
            <c:size val="5"/>
            <c:spPr>
              <a:solidFill>
                <a:schemeClr val="accent6"/>
              </a:solidFill>
              <a:ln w="9525">
                <a:solidFill>
                  <a:schemeClr val="accent6"/>
                </a:solidFill>
              </a:ln>
              <a:effectLst/>
            </c:spPr>
          </c:marker>
          <c:trendline>
            <c:spPr>
              <a:ln w="19050" cap="rnd">
                <a:solidFill>
                  <a:schemeClr val="accent6"/>
                </a:solidFill>
                <a:prstDash val="sysDot"/>
              </a:ln>
              <a:effectLst/>
            </c:spPr>
            <c:trendlineType val="linear"/>
            <c:backward val="9.0000000000000024E-2"/>
            <c:dispRSqr val="0"/>
            <c:dispEq val="1"/>
            <c:trendlineLbl>
              <c:layout>
                <c:manualLayout>
                  <c:x val="-6.0109741430056297E-2"/>
                  <c:y val="6.5062713713964271E-2"/>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US" sz="1200" baseline="0"/>
                      <a:t>y = 9.3654x - 17.201</a:t>
                    </a:r>
                    <a:endParaRPr lang="en-US" sz="1200"/>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'LED 2'!$B$9:$B$13</c:f>
              <c:numCache>
                <c:formatCode>0.00</c:formatCode>
                <c:ptCount val="5"/>
                <c:pt idx="0">
                  <c:v>1.93</c:v>
                </c:pt>
                <c:pt idx="1">
                  <c:v>1.99</c:v>
                </c:pt>
                <c:pt idx="2">
                  <c:v>2.11</c:v>
                </c:pt>
                <c:pt idx="3">
                  <c:v>2.2000000000000002</c:v>
                </c:pt>
                <c:pt idx="4">
                  <c:v>2.35</c:v>
                </c:pt>
              </c:numCache>
            </c:numRef>
          </c:xVal>
          <c:yVal>
            <c:numRef>
              <c:f>'LED 2'!$D$9:$D$13</c:f>
              <c:numCache>
                <c:formatCode>0.00</c:formatCode>
                <c:ptCount val="5"/>
                <c:pt idx="0">
                  <c:v>0.9</c:v>
                </c:pt>
                <c:pt idx="1">
                  <c:v>1.44</c:v>
                </c:pt>
                <c:pt idx="2">
                  <c:v>2.5099999999999998</c:v>
                </c:pt>
                <c:pt idx="3">
                  <c:v>3.4</c:v>
                </c:pt>
                <c:pt idx="4">
                  <c:v>4.83</c:v>
                </c:pt>
              </c:numCache>
            </c:numRef>
          </c:yVal>
          <c:smooth val="0"/>
          <c:extLst>
            <c:ext xmlns:c16="http://schemas.microsoft.com/office/drawing/2014/chart" uri="{C3380CC4-5D6E-409C-BE32-E72D297353CC}">
              <c16:uniqueId val="{00000000-5EFA-4DD8-866E-A67FDF96E20E}"/>
            </c:ext>
          </c:extLst>
        </c:ser>
        <c:ser>
          <c:idx val="1"/>
          <c:order val="1"/>
          <c:tx>
            <c:strRef>
              <c:f>'LED 2'!$C$2</c:f>
              <c:strCache>
                <c:ptCount val="1"/>
                <c:pt idx="0">
                  <c:v>Current (mA)</c:v>
                </c:pt>
              </c:strCache>
            </c:strRef>
          </c:tx>
          <c:spPr>
            <a:ln w="25400" cap="rnd">
              <a:noFill/>
              <a:round/>
            </a:ln>
            <a:effectLst/>
          </c:spPr>
          <c:marker>
            <c:symbol val="circle"/>
            <c:size val="5"/>
            <c:spPr>
              <a:solidFill>
                <a:schemeClr val="accent3"/>
              </a:solidFill>
              <a:ln w="9525">
                <a:solidFill>
                  <a:schemeClr val="accent3"/>
                </a:solidFill>
              </a:ln>
              <a:effectLst/>
            </c:spPr>
          </c:marker>
          <c:xVal>
            <c:numRef>
              <c:f>'LED 2'!$B$3:$B$8</c:f>
              <c:numCache>
                <c:formatCode>0.00</c:formatCode>
                <c:ptCount val="6"/>
                <c:pt idx="0">
                  <c:v>1.7</c:v>
                </c:pt>
                <c:pt idx="1">
                  <c:v>1.72</c:v>
                </c:pt>
                <c:pt idx="2">
                  <c:v>1.78</c:v>
                </c:pt>
                <c:pt idx="3">
                  <c:v>1.81</c:v>
                </c:pt>
                <c:pt idx="4">
                  <c:v>1.84</c:v>
                </c:pt>
                <c:pt idx="5">
                  <c:v>1.89</c:v>
                </c:pt>
              </c:numCache>
            </c:numRef>
          </c:xVal>
          <c:yVal>
            <c:numRef>
              <c:f>'LED 2'!$C$3:$C$8</c:f>
              <c:numCache>
                <c:formatCode>0.00</c:formatCode>
                <c:ptCount val="6"/>
                <c:pt idx="0">
                  <c:v>0.02</c:v>
                </c:pt>
                <c:pt idx="1">
                  <c:v>0.03</c:v>
                </c:pt>
                <c:pt idx="2">
                  <c:v>0.08</c:v>
                </c:pt>
                <c:pt idx="3">
                  <c:v>0.24</c:v>
                </c:pt>
                <c:pt idx="4">
                  <c:v>0.34</c:v>
                </c:pt>
                <c:pt idx="5">
                  <c:v>0.64</c:v>
                </c:pt>
              </c:numCache>
            </c:numRef>
          </c:yVal>
          <c:smooth val="0"/>
          <c:extLst>
            <c:ext xmlns:c16="http://schemas.microsoft.com/office/drawing/2014/chart" uri="{C3380CC4-5D6E-409C-BE32-E72D297353CC}">
              <c16:uniqueId val="{00000001-5EFA-4DD8-866E-A67FDF96E20E}"/>
            </c:ext>
          </c:extLst>
        </c:ser>
        <c:dLbls>
          <c:showLegendKey val="0"/>
          <c:showVal val="0"/>
          <c:showCatName val="0"/>
          <c:showSerName val="0"/>
          <c:showPercent val="0"/>
          <c:showBubbleSize val="0"/>
        </c:dLbls>
        <c:axId val="518922328"/>
        <c:axId val="518918064"/>
      </c:scatterChart>
      <c:valAx>
        <c:axId val="518922328"/>
        <c:scaling>
          <c:orientation val="minMax"/>
          <c:min val="1.700000000000000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Potential Difference (V)</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8918064"/>
        <c:crosses val="autoZero"/>
        <c:crossBetween val="midCat"/>
      </c:valAx>
      <c:valAx>
        <c:axId val="518918064"/>
        <c:scaling>
          <c:orientation val="minMax"/>
          <c:max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Current (mA)</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8922328"/>
        <c:crosses val="autoZero"/>
        <c:crossBetween val="midCat"/>
      </c:valAx>
      <c:spPr>
        <a:noFill/>
        <a:ln>
          <a:noFill/>
        </a:ln>
        <a:effectLst/>
      </c:spPr>
    </c:plotArea>
    <c:legend>
      <c:legendPos val="r"/>
      <c:legendEntry>
        <c:idx val="2"/>
        <c:delete val="1"/>
      </c:legendEntry>
      <c:layout>
        <c:manualLayout>
          <c:xMode val="edge"/>
          <c:yMode val="edge"/>
          <c:x val="0.8110878630384174"/>
          <c:y val="0.35501821593625127"/>
          <c:w val="0.1612304780731473"/>
          <c:h val="0.1115249296314818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'LED 3'!$C$2</c:f>
              <c:strCache>
                <c:ptCount val="1"/>
                <c:pt idx="0">
                  <c:v>Current (mA)</c:v>
                </c:pt>
              </c:strCache>
            </c:strRef>
          </c:tx>
          <c:spPr>
            <a:ln w="19050" cap="rnd">
              <a:noFill/>
              <a:round/>
            </a:ln>
            <a:effectLst/>
          </c:spPr>
          <c:marker>
            <c:symbol val="circle"/>
            <c:size val="5"/>
            <c:spPr>
              <a:solidFill>
                <a:schemeClr val="bg1">
                  <a:lumMod val="65000"/>
                </a:schemeClr>
              </a:solidFill>
              <a:ln w="9525">
                <a:solidFill>
                  <a:schemeClr val="bg1">
                    <a:lumMod val="65000"/>
                  </a:schemeClr>
                </a:solidFill>
              </a:ln>
              <a:effectLst/>
            </c:spPr>
          </c:marker>
          <c:xVal>
            <c:numRef>
              <c:f>'LED 3'!$B$3:$B$8</c:f>
              <c:numCache>
                <c:formatCode>0.00</c:formatCode>
                <c:ptCount val="6"/>
                <c:pt idx="0">
                  <c:v>1.66</c:v>
                </c:pt>
                <c:pt idx="1">
                  <c:v>1.7</c:v>
                </c:pt>
                <c:pt idx="2">
                  <c:v>1.74</c:v>
                </c:pt>
                <c:pt idx="3">
                  <c:v>1.77</c:v>
                </c:pt>
                <c:pt idx="4">
                  <c:v>1.79</c:v>
                </c:pt>
                <c:pt idx="5">
                  <c:v>1.8</c:v>
                </c:pt>
              </c:numCache>
            </c:numRef>
          </c:xVal>
          <c:yVal>
            <c:numRef>
              <c:f>'LED 3'!$C$3:$C$8</c:f>
              <c:numCache>
                <c:formatCode>0.00</c:formatCode>
                <c:ptCount val="6"/>
                <c:pt idx="0">
                  <c:v>0.04</c:v>
                </c:pt>
                <c:pt idx="1">
                  <c:v>0.13</c:v>
                </c:pt>
                <c:pt idx="2">
                  <c:v>0.31</c:v>
                </c:pt>
                <c:pt idx="3">
                  <c:v>0.62</c:v>
                </c:pt>
                <c:pt idx="4">
                  <c:v>1.01</c:v>
                </c:pt>
                <c:pt idx="5">
                  <c:v>1.3</c:v>
                </c:pt>
              </c:numCache>
            </c:numRef>
          </c:yVal>
          <c:smooth val="0"/>
          <c:extLst>
            <c:ext xmlns:c16="http://schemas.microsoft.com/office/drawing/2014/chart" uri="{C3380CC4-5D6E-409C-BE32-E72D297353CC}">
              <c16:uniqueId val="{00000000-B2CE-4ADC-9E09-8AE260267178}"/>
            </c:ext>
          </c:extLst>
        </c:ser>
        <c:ser>
          <c:idx val="1"/>
          <c:order val="1"/>
          <c:tx>
            <c:strRef>
              <c:f>'LED 3'!$D$2</c:f>
              <c:strCache>
                <c:ptCount val="1"/>
                <c:pt idx="0">
                  <c:v>Linear current (mA)</c:v>
                </c:pt>
              </c:strCache>
            </c:strRef>
          </c:tx>
          <c:spPr>
            <a:ln w="25400" cap="rnd">
              <a:noFill/>
              <a:round/>
            </a:ln>
            <a:effectLst/>
          </c:spPr>
          <c:marker>
            <c:symbol val="circle"/>
            <c:size val="5"/>
            <c:spPr>
              <a:solidFill>
                <a:schemeClr val="accent4">
                  <a:lumMod val="75000"/>
                </a:schemeClr>
              </a:solidFill>
              <a:ln w="9525">
                <a:solidFill>
                  <a:schemeClr val="accent4">
                    <a:lumMod val="75000"/>
                  </a:schemeClr>
                </a:solidFill>
              </a:ln>
              <a:effectLst/>
            </c:spPr>
          </c:marker>
          <c:trendline>
            <c:spPr>
              <a:ln w="19050" cap="rnd">
                <a:solidFill>
                  <a:schemeClr val="accent2"/>
                </a:solidFill>
                <a:prstDash val="sysDot"/>
              </a:ln>
              <a:effectLst/>
            </c:spPr>
            <c:trendlineType val="linear"/>
            <c:backward val="4.200000000000001E-2"/>
            <c:dispRSqr val="0"/>
            <c:dispEq val="1"/>
            <c:trendlineLbl>
              <c:layout>
                <c:manualLayout>
                  <c:x val="-5.8950020162775334E-2"/>
                  <c:y val="9.3878836166147353E-2"/>
                </c:manualLayout>
              </c:layout>
              <c:tx>
                <c:rich>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GB" sz="1200" baseline="0"/>
                      <a:t>y = 44.326x - 79.253</a:t>
                    </a:r>
                    <a:endParaRPr lang="en-GB" sz="1200"/>
                  </a:p>
                </c:rich>
              </c:tx>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'LED 3'!$B$9:$B$14</c:f>
              <c:numCache>
                <c:formatCode>0.00</c:formatCode>
                <c:ptCount val="6"/>
                <c:pt idx="0">
                  <c:v>1.83</c:v>
                </c:pt>
                <c:pt idx="1">
                  <c:v>1.84</c:v>
                </c:pt>
                <c:pt idx="2">
                  <c:v>1.87</c:v>
                </c:pt>
                <c:pt idx="3">
                  <c:v>1.88</c:v>
                </c:pt>
                <c:pt idx="4">
                  <c:v>1.89</c:v>
                </c:pt>
                <c:pt idx="5">
                  <c:v>1.9</c:v>
                </c:pt>
              </c:numCache>
            </c:numRef>
          </c:xVal>
          <c:yVal>
            <c:numRef>
              <c:f>'LED 3'!$D$9:$D$14</c:f>
              <c:numCache>
                <c:formatCode>0.00</c:formatCode>
                <c:ptCount val="6"/>
                <c:pt idx="0">
                  <c:v>1.85</c:v>
                </c:pt>
                <c:pt idx="1">
                  <c:v>2.42</c:v>
                </c:pt>
                <c:pt idx="2">
                  <c:v>3.32</c:v>
                </c:pt>
                <c:pt idx="3">
                  <c:v>4.24</c:v>
                </c:pt>
                <c:pt idx="4">
                  <c:v>4.58</c:v>
                </c:pt>
                <c:pt idx="5">
                  <c:v>4.97</c:v>
                </c:pt>
              </c:numCache>
            </c:numRef>
          </c:yVal>
          <c:smooth val="0"/>
          <c:extLst>
            <c:ext xmlns:c16="http://schemas.microsoft.com/office/drawing/2014/chart" uri="{C3380CC4-5D6E-409C-BE32-E72D297353CC}">
              <c16:uniqueId val="{00000001-B2CE-4ADC-9E09-8AE260267178}"/>
            </c:ext>
          </c:extLst>
        </c:ser>
        <c:dLbls>
          <c:showLegendKey val="0"/>
          <c:showVal val="0"/>
          <c:showCatName val="0"/>
          <c:showSerName val="0"/>
          <c:showPercent val="0"/>
          <c:showBubbleSize val="0"/>
        </c:dLbls>
        <c:axId val="642459800"/>
        <c:axId val="642460456"/>
      </c:scatterChart>
      <c:valAx>
        <c:axId val="642459800"/>
        <c:scaling>
          <c:orientation val="minMax"/>
          <c:max val="1.9"/>
          <c:min val="1.650000000000000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Potential difference (V)</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2460456"/>
        <c:crosses val="autoZero"/>
        <c:crossBetween val="midCat"/>
      </c:valAx>
      <c:valAx>
        <c:axId val="642460456"/>
        <c:scaling>
          <c:orientation val="minMax"/>
          <c:max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Current (mA)</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2459800"/>
        <c:crosses val="autoZero"/>
        <c:crossBetween val="midCat"/>
      </c:valAx>
      <c:spPr>
        <a:noFill/>
        <a:ln>
          <a:noFill/>
        </a:ln>
        <a:effectLst/>
      </c:spPr>
    </c:plotArea>
    <c:legend>
      <c:legendPos val="r"/>
      <c:legendEntry>
        <c:idx val="2"/>
        <c:delete val="1"/>
      </c:legendEntry>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autoTitleDeleted val="1"/>
    <c:plotArea>
      <c:layout>
        <c:manualLayout>
          <c:layoutTarget val="inner"/>
          <c:xMode val="edge"/>
          <c:yMode val="edge"/>
          <c:x val="0.10728608923884514"/>
          <c:y val="3.2969620445551212E-2"/>
          <c:w val="0.66298857495754204"/>
          <c:h val="0.83263782450356294"/>
        </c:manualLayout>
      </c:layout>
      <c:scatterChart>
        <c:scatterStyle val="lineMarker"/>
        <c:varyColors val="0"/>
        <c:ser>
          <c:idx val="0"/>
          <c:order val="0"/>
          <c:tx>
            <c:strRef>
              <c:f>'Determining Planck'!$C$2</c:f>
              <c:strCache>
                <c:ptCount val="1"/>
                <c:pt idx="0">
                  <c:v>activation voltage (V)</c:v>
                </c:pt>
              </c:strCache>
            </c:strRef>
          </c:tx>
          <c:spPr>
            <a:ln w="47625">
              <a:noFill/>
            </a:ln>
          </c:spPr>
          <c:marker>
            <c:symbol val="circle"/>
            <c:size val="7"/>
            <c:spPr>
              <a:solidFill>
                <a:srgbClr val="3366CC"/>
              </a:solidFill>
              <a:ln cmpd="sng">
                <a:solidFill>
                  <a:srgbClr val="3366CC"/>
                </a:solidFill>
              </a:ln>
            </c:spPr>
          </c:marker>
          <c:trendline>
            <c:spPr>
              <a:ln w="19050">
                <a:solidFill>
                  <a:srgbClr val="3366CC">
                    <a:alpha val="40000"/>
                  </a:srgbClr>
                </a:solidFill>
              </a:ln>
            </c:spPr>
            <c:trendlineType val="linear"/>
            <c:dispRSqr val="0"/>
            <c:dispEq val="1"/>
            <c:trendlineLbl>
              <c:layout>
                <c:manualLayout>
                  <c:x val="-3.8877875559672689E-2"/>
                  <c:y val="8.6042474089402521E-3"/>
                </c:manualLayout>
              </c:layout>
              <c:tx>
                <c:rich>
                  <a:bodyPr/>
                  <a:lstStyle/>
                  <a:p>
                    <a:pPr>
                      <a:defRPr/>
                    </a:pPr>
                    <a:r>
                      <a:rPr lang="en-US" sz="1200" baseline="0"/>
                      <a:t>y = 1E-06x - 0.1578</a:t>
                    </a:r>
                    <a:endParaRPr lang="en-US" sz="1200"/>
                  </a:p>
                </c:rich>
              </c:tx>
              <c:numFmt formatCode="General" sourceLinked="0"/>
            </c:trendlineLbl>
          </c:trendline>
          <c:xVal>
            <c:numRef>
              <c:f>'Determining Planck'!$B$3:$B$5</c:f>
              <c:numCache>
                <c:formatCode>0.00E+00</c:formatCode>
                <c:ptCount val="3"/>
                <c:pt idx="0">
                  <c:v>1599999.9999999998</c:v>
                </c:pt>
                <c:pt idx="1">
                  <c:v>1760563.38028169</c:v>
                </c:pt>
                <c:pt idx="2">
                  <c:v>1700680.2721088436</c:v>
                </c:pt>
              </c:numCache>
            </c:numRef>
          </c:xVal>
          <c:yVal>
            <c:numRef>
              <c:f>'Determining Planck'!$C$3:$C$5</c:f>
              <c:numCache>
                <c:formatCode>0.00</c:formatCode>
                <c:ptCount val="3"/>
                <c:pt idx="0">
                  <c:v>1.66</c:v>
                </c:pt>
                <c:pt idx="1">
                  <c:v>1.84</c:v>
                </c:pt>
                <c:pt idx="2">
                  <c:v>1.79</c:v>
                </c:pt>
              </c:numCache>
            </c:numRef>
          </c:yVal>
          <c:smooth val="1"/>
          <c:extLst>
            <c:ext xmlns:c16="http://schemas.microsoft.com/office/drawing/2014/chart" uri="{C3380CC4-5D6E-409C-BE32-E72D297353CC}">
              <c16:uniqueId val="{00000000-49C9-4446-9ECB-515F15D2C7BF}"/>
            </c:ext>
          </c:extLst>
        </c:ser>
        <c:dLbls>
          <c:showLegendKey val="0"/>
          <c:showVal val="0"/>
          <c:showCatName val="0"/>
          <c:showSerName val="0"/>
          <c:showPercent val="0"/>
          <c:showBubbleSize val="0"/>
        </c:dLbls>
        <c:axId val="1600513469"/>
        <c:axId val="1452051756"/>
      </c:scatterChart>
      <c:valAx>
        <c:axId val="1600513469"/>
        <c:scaling>
          <c:orientation val="minMax"/>
          <c:min val="1600000"/>
        </c:scaling>
        <c:delete val="0"/>
        <c:axPos val="b"/>
        <c:majorGridlines>
          <c:spPr>
            <a:ln>
              <a:solidFill>
                <a:srgbClr val="B7B7B7"/>
              </a:solidFill>
            </a:ln>
          </c:spPr>
        </c:majorGridlines>
        <c:minorGridlines>
          <c:spPr>
            <a:ln>
              <a:solidFill>
                <a:srgbClr val="CCCCCC"/>
              </a:solidFill>
            </a:ln>
          </c:spPr>
        </c:minorGridlines>
        <c:title>
          <c:tx>
            <c:rich>
              <a:bodyPr/>
              <a:lstStyle/>
              <a:p>
                <a:pPr lvl="0">
                  <a:defRPr/>
                </a:pPr>
                <a:r>
                  <a:rPr lang="en-GB"/>
                  <a:t>1/wavelength (m</a:t>
                </a:r>
                <a:r>
                  <a:rPr lang="en-GB" baseline="30000"/>
                  <a:t>-1</a:t>
                </a:r>
                <a:r>
                  <a:rPr lang="en-GB"/>
                  <a:t>)</a:t>
                </a:r>
              </a:p>
            </c:rich>
          </c:tx>
          <c:layout/>
          <c:overlay val="0"/>
        </c:title>
        <c:numFmt formatCode="0.00E+00" sourceLinked="1"/>
        <c:majorTickMark val="cross"/>
        <c:minorTickMark val="cross"/>
        <c:tickLblPos val="nextTo"/>
        <c:spPr>
          <a:ln w="47625">
            <a:noFill/>
          </a:ln>
        </c:spPr>
        <c:txPr>
          <a:bodyPr/>
          <a:lstStyle/>
          <a:p>
            <a:pPr lvl="0">
              <a:defRPr/>
            </a:pPr>
            <a:endParaRPr lang="en-US"/>
          </a:p>
        </c:txPr>
        <c:crossAx val="1452051756"/>
        <c:crosses val="autoZero"/>
        <c:crossBetween val="midCat"/>
      </c:valAx>
      <c:valAx>
        <c:axId val="1452051756"/>
        <c:scaling>
          <c:orientation val="minMax"/>
          <c:max val="1.85"/>
        </c:scaling>
        <c:delete val="0"/>
        <c:axPos val="l"/>
        <c:majorGridlines>
          <c:spPr>
            <a:ln>
              <a:solidFill>
                <a:srgbClr val="B7B7B7"/>
              </a:solidFill>
            </a:ln>
          </c:spPr>
        </c:majorGridlines>
        <c:minorGridlines>
          <c:spPr>
            <a:ln>
              <a:solidFill>
                <a:srgbClr val="CCCCCC"/>
              </a:solidFill>
            </a:ln>
          </c:spPr>
        </c:minorGridlines>
        <c:title>
          <c:tx>
            <c:rich>
              <a:bodyPr/>
              <a:lstStyle/>
              <a:p>
                <a:pPr lvl="0">
                  <a:defRPr/>
                </a:pPr>
                <a:r>
                  <a:rPr lang="en-GB"/>
                  <a:t>activation voltage (V)</a:t>
                </a:r>
              </a:p>
            </c:rich>
          </c:tx>
          <c:layout/>
          <c:overlay val="0"/>
        </c:title>
        <c:numFmt formatCode="0.00" sourceLinked="1"/>
        <c:majorTickMark val="cross"/>
        <c:minorTickMark val="cross"/>
        <c:tickLblPos val="nextTo"/>
        <c:spPr>
          <a:ln w="47625">
            <a:noFill/>
          </a:ln>
        </c:spPr>
        <c:txPr>
          <a:bodyPr/>
          <a:lstStyle/>
          <a:p>
            <a:pPr lvl="0">
              <a:defRPr/>
            </a:pPr>
            <a:endParaRPr lang="en-US"/>
          </a:p>
        </c:txPr>
        <c:crossAx val="1600513469"/>
        <c:crosses val="autoZero"/>
        <c:crossBetween val="midCat"/>
        <c:majorUnit val="5.000000000000001E-2"/>
      </c:valAx>
    </c:plotArea>
    <c:legend>
      <c:legendPos val="r"/>
      <c:legendEntry>
        <c:idx val="1"/>
        <c:delete val="1"/>
      </c:legendEntry>
      <c:layout/>
      <c:overlay val="0"/>
    </c:legend>
    <c:plotVisOnly val="1"/>
    <c:dispBlanksAs val="zero"/>
    <c:showDLblsOverMax val="1"/>
  </c:chart>
  <c:spPr>
    <a:ln>
      <a:bevel/>
    </a:ln>
  </c:sp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4352925</xdr:colOff>
      <xdr:row>0</xdr:row>
      <xdr:rowOff>152400</xdr:rowOff>
    </xdr:from>
    <xdr:to>
      <xdr:col>1</xdr:col>
      <xdr:colOff>5706110</xdr:colOff>
      <xdr:row>1</xdr:row>
      <xdr:rowOff>1305560</xdr:rowOff>
    </xdr:to>
    <xdr:pic>
      <xdr:nvPicPr>
        <xdr:cNvPr id="2" name="Picture 1" descr="EiCMasthead_300x30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24400" y="152400"/>
          <a:ext cx="1353185" cy="13531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400050</xdr:colOff>
      <xdr:row>45</xdr:row>
      <xdr:rowOff>123825</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400050</xdr:colOff>
      <xdr:row>45</xdr:row>
      <xdr:rowOff>123825</xdr:rowOff>
    </xdr:to>
    <xdr:sp macro="" textlink="">
      <xdr:nvSpPr>
        <xdr:cNvPr id="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4</xdr:col>
      <xdr:colOff>387005</xdr:colOff>
      <xdr:row>1</xdr:row>
      <xdr:rowOff>18841</xdr:rowOff>
    </xdr:from>
    <xdr:to>
      <xdr:col>11</xdr:col>
      <xdr:colOff>339587</xdr:colOff>
      <xdr:row>23</xdr:row>
      <xdr:rowOff>265042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414337</xdr:colOff>
      <xdr:row>1</xdr:row>
      <xdr:rowOff>4762</xdr:rowOff>
    </xdr:from>
    <xdr:to>
      <xdr:col>11</xdr:col>
      <xdr:colOff>561975</xdr:colOff>
      <xdr:row>23</xdr:row>
      <xdr:rowOff>107674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947736</xdr:colOff>
      <xdr:row>0</xdr:row>
      <xdr:rowOff>185737</xdr:rowOff>
    </xdr:from>
    <xdr:to>
      <xdr:col>12</xdr:col>
      <xdr:colOff>800100</xdr:colOff>
      <xdr:row>25</xdr:row>
      <xdr:rowOff>190500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847725</xdr:colOff>
      <xdr:row>0</xdr:row>
      <xdr:rowOff>123825</xdr:rowOff>
    </xdr:from>
    <xdr:to>
      <xdr:col>10</xdr:col>
      <xdr:colOff>590550</xdr:colOff>
      <xdr:row>22</xdr:row>
      <xdr:rowOff>0</xdr:rowOff>
    </xdr:to>
    <xdr:graphicFrame macro="">
      <xdr:nvGraphicFramePr>
        <xdr:cNvPr id="4" name="Chart 4" title="Chart"/>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9"/>
  <sheetViews>
    <sheetView showGridLines="0" tabSelected="1" workbookViewId="0">
      <selection activeCell="E6" sqref="E6"/>
    </sheetView>
  </sheetViews>
  <sheetFormatPr defaultColWidth="14.42578125" defaultRowHeight="15.75" customHeight="1"/>
  <cols>
    <col min="1" max="1" width="3.140625" customWidth="1"/>
    <col min="2" max="2" width="88" customWidth="1"/>
  </cols>
  <sheetData>
    <row r="2" spans="2:2" ht="105.75" customHeight="1">
      <c r="B2" s="33" t="s">
        <v>25</v>
      </c>
    </row>
    <row r="3" spans="2:2" ht="30" customHeight="1">
      <c r="B3" s="1"/>
    </row>
    <row r="4" spans="2:2" ht="79.5" customHeight="1">
      <c r="B4" s="1" t="s">
        <v>0</v>
      </c>
    </row>
    <row r="5" spans="2:2" ht="12.75"/>
    <row r="6" spans="2:2" ht="102">
      <c r="B6" s="31" t="s">
        <v>24</v>
      </c>
    </row>
    <row r="7" spans="2:2" ht="42" customHeight="1"/>
    <row r="8" spans="2:2" ht="25.5">
      <c r="B8" s="34" t="s">
        <v>26</v>
      </c>
    </row>
    <row r="9" spans="2:2" ht="15.75" customHeight="1">
      <c r="B9" s="32"/>
    </row>
  </sheetData>
  <pageMargins left="0.70866141732283472" right="0.70866141732283472" top="0.74803149606299213" bottom="0.74803149606299213" header="0.31496062992125984" footer="0.31496062992125984"/>
  <pageSetup paperSize="9" scale="97" orientation="portrait" verticalDpi="0" r:id="rId1"/>
  <headerFooter>
    <oddFooter>&amp;C&amp;8&amp;F – &amp;A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9"/>
  <sheetViews>
    <sheetView zoomScale="115" zoomScaleNormal="115" workbookViewId="0">
      <selection activeCell="I30" sqref="I30"/>
    </sheetView>
  </sheetViews>
  <sheetFormatPr defaultColWidth="14.42578125" defaultRowHeight="12.75"/>
  <cols>
    <col min="1" max="1" width="3.85546875" customWidth="1"/>
    <col min="2" max="2" width="22" customWidth="1"/>
    <col min="3" max="4" width="19.42578125" customWidth="1"/>
  </cols>
  <sheetData>
    <row r="1" spans="2:4" ht="13.5" thickBot="1"/>
    <row r="2" spans="2:4">
      <c r="B2" s="46" t="s">
        <v>1</v>
      </c>
      <c r="C2" s="47" t="s">
        <v>2</v>
      </c>
      <c r="D2" s="48" t="s">
        <v>3</v>
      </c>
    </row>
    <row r="3" spans="2:4">
      <c r="B3" s="49">
        <v>1.54</v>
      </c>
      <c r="C3" s="45">
        <v>0.05</v>
      </c>
      <c r="D3" s="50"/>
    </row>
    <row r="4" spans="2:4">
      <c r="B4" s="49">
        <v>1.58</v>
      </c>
      <c r="C4" s="45">
        <v>7.0000000000000007E-2</v>
      </c>
      <c r="D4" s="51"/>
    </row>
    <row r="5" spans="2:4">
      <c r="B5" s="49">
        <v>1.58</v>
      </c>
      <c r="C5" s="45">
        <v>0.1</v>
      </c>
      <c r="D5" s="51"/>
    </row>
    <row r="6" spans="2:4">
      <c r="B6" s="49">
        <v>1.62</v>
      </c>
      <c r="C6" s="45">
        <v>0.21</v>
      </c>
      <c r="D6" s="51"/>
    </row>
    <row r="7" spans="2:4">
      <c r="B7" s="49">
        <v>1.79</v>
      </c>
      <c r="C7" s="45">
        <v>1.32</v>
      </c>
      <c r="D7" s="51">
        <f t="shared" ref="D7:D13" si="0">C7</f>
        <v>1.32</v>
      </c>
    </row>
    <row r="8" spans="2:4">
      <c r="B8" s="49">
        <v>1.87</v>
      </c>
      <c r="C8" s="45">
        <v>2.02</v>
      </c>
      <c r="D8" s="51">
        <f t="shared" si="0"/>
        <v>2.02</v>
      </c>
    </row>
    <row r="9" spans="2:4">
      <c r="B9" s="49">
        <v>1.88</v>
      </c>
      <c r="C9" s="45">
        <v>2.1</v>
      </c>
      <c r="D9" s="51">
        <f t="shared" si="0"/>
        <v>2.1</v>
      </c>
    </row>
    <row r="10" spans="2:4">
      <c r="B10" s="49">
        <v>1.91</v>
      </c>
      <c r="C10" s="45">
        <v>2.44</v>
      </c>
      <c r="D10" s="51">
        <f t="shared" si="0"/>
        <v>2.44</v>
      </c>
    </row>
    <row r="11" spans="2:4">
      <c r="B11" s="49">
        <v>1.97</v>
      </c>
      <c r="C11" s="45">
        <v>3</v>
      </c>
      <c r="D11" s="51">
        <f t="shared" si="0"/>
        <v>3</v>
      </c>
    </row>
    <row r="12" spans="2:4">
      <c r="B12" s="49">
        <v>2.02</v>
      </c>
      <c r="C12" s="45">
        <v>3.54</v>
      </c>
      <c r="D12" s="51">
        <f t="shared" si="0"/>
        <v>3.54</v>
      </c>
    </row>
    <row r="13" spans="2:4" ht="13.5" thickBot="1">
      <c r="B13" s="52">
        <v>2.1</v>
      </c>
      <c r="C13" s="53">
        <v>4.29</v>
      </c>
      <c r="D13" s="54">
        <f t="shared" si="0"/>
        <v>4.29</v>
      </c>
    </row>
    <row r="15" spans="2:4">
      <c r="B15" s="2" t="s">
        <v>4</v>
      </c>
      <c r="C15" s="3">
        <v>9.7240000000000002</v>
      </c>
      <c r="D15" s="4"/>
    </row>
    <row r="16" spans="2:4">
      <c r="B16" s="2" t="s">
        <v>5</v>
      </c>
      <c r="C16" s="3">
        <v>-16.137</v>
      </c>
      <c r="D16" s="4"/>
    </row>
    <row r="17" spans="2:4">
      <c r="B17" s="2" t="s">
        <v>6</v>
      </c>
      <c r="C17" s="5">
        <f>ROUND(((-C16)/C15),2)</f>
        <v>1.66</v>
      </c>
      <c r="D17" s="6" t="s">
        <v>7</v>
      </c>
    </row>
    <row r="18" spans="2:4">
      <c r="B18" s="2" t="s">
        <v>8</v>
      </c>
      <c r="C18" s="7">
        <v>1.6700000000000001E-19</v>
      </c>
      <c r="D18" s="3" t="s">
        <v>9</v>
      </c>
    </row>
    <row r="19" spans="2:4">
      <c r="B19" s="2" t="s">
        <v>10</v>
      </c>
      <c r="C19" s="8">
        <f>C17*C18</f>
        <v>2.7722000000000002E-19</v>
      </c>
      <c r="D19" s="3" t="s">
        <v>11</v>
      </c>
    </row>
    <row r="20" spans="2:4">
      <c r="B20" s="2" t="s">
        <v>12</v>
      </c>
      <c r="C20" s="9">
        <f>((6.634E-34*299800000)/C19)*1000000000</f>
        <v>717.43496140249613</v>
      </c>
      <c r="D20" s="6" t="s">
        <v>13</v>
      </c>
    </row>
    <row r="21" spans="2:4">
      <c r="B21" s="2" t="s">
        <v>14</v>
      </c>
      <c r="C21" s="3">
        <v>625</v>
      </c>
      <c r="D21" s="3" t="s">
        <v>13</v>
      </c>
    </row>
    <row r="22" spans="2:4">
      <c r="B22" s="2" t="s">
        <v>15</v>
      </c>
      <c r="C22" s="12">
        <f>(SQRT(C20-C21)^2)/C21</f>
        <v>0.1478959382439938</v>
      </c>
      <c r="D22" s="4"/>
    </row>
    <row r="23" spans="2:4">
      <c r="B23" s="13"/>
    </row>
    <row r="24" spans="2:4" ht="38.25">
      <c r="B24" s="15" t="s">
        <v>16</v>
      </c>
      <c r="C24" s="17">
        <f>ROUND(C17-'Determining Planck'!$C$8,2)</f>
        <v>1.82</v>
      </c>
      <c r="D24" s="18" t="s">
        <v>7</v>
      </c>
    </row>
    <row r="25" spans="2:4">
      <c r="B25" s="19" t="s">
        <v>8</v>
      </c>
      <c r="C25" s="20">
        <v>1.6700000000000001E-19</v>
      </c>
      <c r="D25" s="21" t="s">
        <v>9</v>
      </c>
    </row>
    <row r="26" spans="2:4">
      <c r="B26" s="19" t="s">
        <v>10</v>
      </c>
      <c r="C26" s="22">
        <f>C24*C25</f>
        <v>3.0394000000000005E-19</v>
      </c>
      <c r="D26" s="21" t="s">
        <v>11</v>
      </c>
    </row>
    <row r="27" spans="2:4">
      <c r="B27" s="19" t="s">
        <v>12</v>
      </c>
      <c r="C27" s="23">
        <f>((6.634E-34*299800000)/C26)*1000000000</f>
        <v>654.36375600447445</v>
      </c>
      <c r="D27" s="18" t="s">
        <v>13</v>
      </c>
    </row>
    <row r="28" spans="2:4">
      <c r="B28" s="19" t="s">
        <v>14</v>
      </c>
      <c r="C28" s="21">
        <v>625</v>
      </c>
      <c r="D28" s="21" t="s">
        <v>13</v>
      </c>
    </row>
    <row r="29" spans="2:4">
      <c r="B29" s="19" t="s">
        <v>15</v>
      </c>
      <c r="C29" s="24">
        <f>(SQRT((C27-C28)^2))/C28</f>
        <v>4.6982009607159127E-2</v>
      </c>
      <c r="D29" s="25"/>
    </row>
  </sheetData>
  <pageMargins left="0.70866141732283472" right="0.70866141732283472" top="0.74803149606299213" bottom="0.74803149606299213" header="0.31496062992125984" footer="0.31496062992125984"/>
  <pageSetup paperSize="9" scale="74" orientation="landscape" verticalDpi="0" r:id="rId1"/>
  <headerFooter>
    <oddFooter>&amp;C&amp;F – &amp;A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9"/>
  <sheetViews>
    <sheetView zoomScale="115" zoomScaleNormal="115" workbookViewId="0">
      <selection activeCell="G29" sqref="G29"/>
    </sheetView>
  </sheetViews>
  <sheetFormatPr defaultColWidth="14.42578125" defaultRowHeight="15.75" customHeight="1"/>
  <cols>
    <col min="1" max="1" width="3.85546875" customWidth="1"/>
    <col min="2" max="2" width="21.5703125" customWidth="1"/>
    <col min="3" max="4" width="19.42578125" customWidth="1"/>
  </cols>
  <sheetData>
    <row r="1" spans="2:4" ht="15.75" customHeight="1" thickBot="1"/>
    <row r="2" spans="2:4" ht="12.75">
      <c r="B2" s="35" t="s">
        <v>1</v>
      </c>
      <c r="C2" s="36" t="s">
        <v>2</v>
      </c>
      <c r="D2" s="37" t="s">
        <v>3</v>
      </c>
    </row>
    <row r="3" spans="2:4" ht="12.75">
      <c r="B3" s="38">
        <v>1.7</v>
      </c>
      <c r="C3" s="39">
        <v>0.02</v>
      </c>
      <c r="D3" s="40"/>
    </row>
    <row r="4" spans="2:4" ht="12.75">
      <c r="B4" s="38">
        <v>1.72</v>
      </c>
      <c r="C4" s="39">
        <v>0.03</v>
      </c>
      <c r="D4" s="40"/>
    </row>
    <row r="5" spans="2:4" ht="12.75">
      <c r="B5" s="38">
        <v>1.78</v>
      </c>
      <c r="C5" s="39">
        <v>0.08</v>
      </c>
      <c r="D5" s="40"/>
    </row>
    <row r="6" spans="2:4" ht="12.75">
      <c r="B6" s="38">
        <v>1.81</v>
      </c>
      <c r="C6" s="39">
        <v>0.24</v>
      </c>
      <c r="D6" s="40"/>
    </row>
    <row r="7" spans="2:4" ht="12.75">
      <c r="B7" s="38">
        <v>1.84</v>
      </c>
      <c r="C7" s="39">
        <v>0.34</v>
      </c>
      <c r="D7" s="40"/>
    </row>
    <row r="8" spans="2:4" ht="12.75">
      <c r="B8" s="38">
        <v>1.89</v>
      </c>
      <c r="C8" s="39">
        <v>0.64</v>
      </c>
      <c r="D8" s="40"/>
    </row>
    <row r="9" spans="2:4" ht="12.75">
      <c r="B9" s="38">
        <v>1.93</v>
      </c>
      <c r="C9" s="39">
        <v>0.9</v>
      </c>
      <c r="D9" s="40">
        <f t="shared" ref="D9:D13" si="0">C9</f>
        <v>0.9</v>
      </c>
    </row>
    <row r="10" spans="2:4" ht="12.75">
      <c r="B10" s="38">
        <v>1.99</v>
      </c>
      <c r="C10" s="39">
        <v>1.44</v>
      </c>
      <c r="D10" s="40">
        <f t="shared" si="0"/>
        <v>1.44</v>
      </c>
    </row>
    <row r="11" spans="2:4" ht="12.75">
      <c r="B11" s="38">
        <v>2.11</v>
      </c>
      <c r="C11" s="39">
        <v>2.5099999999999998</v>
      </c>
      <c r="D11" s="40">
        <f t="shared" si="0"/>
        <v>2.5099999999999998</v>
      </c>
    </row>
    <row r="12" spans="2:4" ht="12.75">
      <c r="B12" s="38">
        <v>2.2000000000000002</v>
      </c>
      <c r="C12" s="39">
        <v>3.4</v>
      </c>
      <c r="D12" s="40">
        <f t="shared" si="0"/>
        <v>3.4</v>
      </c>
    </row>
    <row r="13" spans="2:4" ht="13.5" thickBot="1">
      <c r="B13" s="41">
        <v>2.35</v>
      </c>
      <c r="C13" s="42">
        <v>4.83</v>
      </c>
      <c r="D13" s="43">
        <f t="shared" si="0"/>
        <v>4.83</v>
      </c>
    </row>
    <row r="15" spans="2:4" ht="12.75">
      <c r="B15" s="2" t="s">
        <v>4</v>
      </c>
      <c r="C15" s="3">
        <v>9.3650000000000002</v>
      </c>
      <c r="D15" s="4"/>
    </row>
    <row r="16" spans="2:4" ht="12.75">
      <c r="B16" s="2" t="s">
        <v>5</v>
      </c>
      <c r="C16" s="3">
        <v>-17.201000000000001</v>
      </c>
      <c r="D16" s="4"/>
    </row>
    <row r="17" spans="2:5" ht="12.75">
      <c r="B17" s="2" t="s">
        <v>6</v>
      </c>
      <c r="C17" s="5">
        <f>ROUND(((-C16)/C15),2)</f>
        <v>1.84</v>
      </c>
      <c r="D17" s="6" t="s">
        <v>7</v>
      </c>
    </row>
    <row r="18" spans="2:5" ht="12.75">
      <c r="B18" s="2" t="s">
        <v>8</v>
      </c>
      <c r="C18" s="7">
        <v>1.6700000000000001E-19</v>
      </c>
      <c r="D18" s="3" t="s">
        <v>9</v>
      </c>
    </row>
    <row r="19" spans="2:5" ht="12.75">
      <c r="B19" s="2" t="s">
        <v>10</v>
      </c>
      <c r="C19" s="8">
        <f>C17*C18</f>
        <v>3.0728000000000003E-19</v>
      </c>
      <c r="D19" s="3" t="s">
        <v>11</v>
      </c>
    </row>
    <row r="20" spans="2:5" ht="12.75">
      <c r="B20" s="2" t="s">
        <v>12</v>
      </c>
      <c r="C20" s="9">
        <f>((6.634E-34*299800000)/C19)*1000000000</f>
        <v>647.25110648268674</v>
      </c>
      <c r="D20" s="6" t="s">
        <v>13</v>
      </c>
      <c r="E20" s="10"/>
    </row>
    <row r="21" spans="2:5" ht="12.75">
      <c r="B21" s="2" t="s">
        <v>14</v>
      </c>
      <c r="C21" s="3">
        <v>568</v>
      </c>
      <c r="D21" s="3" t="s">
        <v>13</v>
      </c>
      <c r="E21" s="11"/>
    </row>
    <row r="22" spans="2:5" ht="12.75">
      <c r="B22" s="2" t="s">
        <v>15</v>
      </c>
      <c r="C22" s="12">
        <f>(SQRT(C20-C21)^2)/C21</f>
        <v>0.13952659592022315</v>
      </c>
      <c r="D22" s="4"/>
      <c r="E22" s="14"/>
    </row>
    <row r="23" spans="2:5" ht="12.75">
      <c r="B23" s="13"/>
    </row>
    <row r="24" spans="2:5" ht="38.25">
      <c r="B24" s="15" t="s">
        <v>16</v>
      </c>
      <c r="C24" s="16">
        <f>ROUND(C17-'Determining Planck'!$C$8,2)</f>
        <v>2</v>
      </c>
      <c r="D24" s="18" t="s">
        <v>7</v>
      </c>
    </row>
    <row r="25" spans="2:5" ht="12.75">
      <c r="B25" s="19" t="s">
        <v>8</v>
      </c>
      <c r="C25" s="20">
        <v>1.6700000000000001E-19</v>
      </c>
      <c r="D25" s="21" t="s">
        <v>9</v>
      </c>
    </row>
    <row r="26" spans="2:5" ht="12.75">
      <c r="B26" s="19" t="s">
        <v>10</v>
      </c>
      <c r="C26" s="22">
        <f>C24*C25</f>
        <v>3.3400000000000001E-19</v>
      </c>
      <c r="D26" s="21" t="s">
        <v>11</v>
      </c>
    </row>
    <row r="27" spans="2:5" ht="12.75">
      <c r="B27" s="19" t="s">
        <v>12</v>
      </c>
      <c r="C27" s="23">
        <f>((6.634E-34*299800000)/C26)*1000000000</f>
        <v>595.47101796407173</v>
      </c>
      <c r="D27" s="18" t="s">
        <v>13</v>
      </c>
    </row>
    <row r="28" spans="2:5" ht="12.75">
      <c r="B28" s="19" t="s">
        <v>14</v>
      </c>
      <c r="C28" s="21">
        <v>625</v>
      </c>
      <c r="D28" s="21" t="s">
        <v>13</v>
      </c>
    </row>
    <row r="29" spans="2:5" ht="12.75">
      <c r="B29" s="19" t="s">
        <v>15</v>
      </c>
      <c r="C29" s="24">
        <f>(SQRT((C27-C28)^2))/C28</f>
        <v>4.7246371257485223E-2</v>
      </c>
      <c r="D29" s="25"/>
    </row>
  </sheetData>
  <pageMargins left="0.70866141732283472" right="0.70866141732283472" top="0.74803149606299213" bottom="0.74803149606299213" header="0.31496062992125984" footer="0.31496062992125984"/>
  <pageSetup paperSize="9" scale="74" orientation="landscape" verticalDpi="0" r:id="rId1"/>
  <headerFooter>
    <oddFooter>&amp;C&amp;F – &amp;A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30"/>
  <sheetViews>
    <sheetView workbookViewId="0">
      <selection activeCell="E3" sqref="E3"/>
    </sheetView>
  </sheetViews>
  <sheetFormatPr defaultColWidth="14.42578125" defaultRowHeight="15.75" customHeight="1"/>
  <cols>
    <col min="1" max="1" width="3.85546875" customWidth="1"/>
    <col min="2" max="2" width="21.5703125" customWidth="1"/>
    <col min="3" max="4" width="19.42578125" customWidth="1"/>
  </cols>
  <sheetData>
    <row r="2" spans="2:4">
      <c r="B2" s="55" t="s">
        <v>1</v>
      </c>
      <c r="C2" s="44" t="s">
        <v>2</v>
      </c>
      <c r="D2" s="56" t="s">
        <v>3</v>
      </c>
    </row>
    <row r="3" spans="2:4">
      <c r="B3" s="57">
        <v>1.66</v>
      </c>
      <c r="C3" s="58">
        <v>0.04</v>
      </c>
      <c r="D3" s="59"/>
    </row>
    <row r="4" spans="2:4">
      <c r="B4" s="57">
        <v>1.7</v>
      </c>
      <c r="C4" s="58">
        <v>0.13</v>
      </c>
      <c r="D4" s="59"/>
    </row>
    <row r="5" spans="2:4">
      <c r="B5" s="57">
        <v>1.74</v>
      </c>
      <c r="C5" s="58">
        <v>0.31</v>
      </c>
      <c r="D5" s="59"/>
    </row>
    <row r="6" spans="2:4">
      <c r="B6" s="57">
        <v>1.77</v>
      </c>
      <c r="C6" s="58">
        <v>0.62</v>
      </c>
      <c r="D6" s="59"/>
    </row>
    <row r="7" spans="2:4">
      <c r="B7" s="57">
        <v>1.79</v>
      </c>
      <c r="C7" s="58">
        <v>1.01</v>
      </c>
      <c r="D7" s="59"/>
    </row>
    <row r="8" spans="2:4">
      <c r="B8" s="57">
        <v>1.8</v>
      </c>
      <c r="C8" s="58">
        <v>1.3</v>
      </c>
      <c r="D8" s="59"/>
    </row>
    <row r="9" spans="2:4">
      <c r="B9" s="57">
        <v>1.83</v>
      </c>
      <c r="C9" s="58">
        <v>1.85</v>
      </c>
      <c r="D9" s="59">
        <f t="shared" ref="D9:D14" si="0">C9</f>
        <v>1.85</v>
      </c>
    </row>
    <row r="10" spans="2:4">
      <c r="B10" s="57">
        <v>1.84</v>
      </c>
      <c r="C10" s="58">
        <v>2.42</v>
      </c>
      <c r="D10" s="59">
        <f t="shared" si="0"/>
        <v>2.42</v>
      </c>
    </row>
    <row r="11" spans="2:4">
      <c r="B11" s="57">
        <v>1.87</v>
      </c>
      <c r="C11" s="58">
        <v>3.32</v>
      </c>
      <c r="D11" s="59">
        <f t="shared" si="0"/>
        <v>3.32</v>
      </c>
    </row>
    <row r="12" spans="2:4">
      <c r="B12" s="57">
        <v>1.88</v>
      </c>
      <c r="C12" s="58">
        <v>4.24</v>
      </c>
      <c r="D12" s="59">
        <f t="shared" si="0"/>
        <v>4.24</v>
      </c>
    </row>
    <row r="13" spans="2:4">
      <c r="B13" s="57">
        <v>1.89</v>
      </c>
      <c r="C13" s="58">
        <v>4.58</v>
      </c>
      <c r="D13" s="59">
        <f t="shared" si="0"/>
        <v>4.58</v>
      </c>
    </row>
    <row r="14" spans="2:4">
      <c r="B14" s="60">
        <v>1.9</v>
      </c>
      <c r="C14" s="61">
        <v>4.97</v>
      </c>
      <c r="D14" s="62">
        <f t="shared" si="0"/>
        <v>4.97</v>
      </c>
    </row>
    <row r="16" spans="2:4">
      <c r="B16" s="2" t="s">
        <v>4</v>
      </c>
      <c r="C16" s="3">
        <v>44.326000000000001</v>
      </c>
      <c r="D16" s="4"/>
    </row>
    <row r="17" spans="2:5">
      <c r="B17" s="2" t="s">
        <v>5</v>
      </c>
      <c r="C17" s="3">
        <v>-79.253</v>
      </c>
      <c r="D17" s="4"/>
    </row>
    <row r="18" spans="2:5">
      <c r="B18" s="2" t="s">
        <v>6</v>
      </c>
      <c r="C18" s="5">
        <f>ROUND(((-C17)/C16),2)</f>
        <v>1.79</v>
      </c>
      <c r="D18" s="6" t="s">
        <v>7</v>
      </c>
    </row>
    <row r="19" spans="2:5">
      <c r="B19" s="2" t="s">
        <v>8</v>
      </c>
      <c r="C19" s="7">
        <v>1.6700000000000001E-19</v>
      </c>
      <c r="D19" s="3" t="s">
        <v>9</v>
      </c>
    </row>
    <row r="20" spans="2:5">
      <c r="B20" s="2" t="s">
        <v>10</v>
      </c>
      <c r="C20" s="8">
        <f>C18*C19</f>
        <v>2.9893E-19</v>
      </c>
      <c r="D20" s="3" t="s">
        <v>11</v>
      </c>
    </row>
    <row r="21" spans="2:5">
      <c r="B21" s="2" t="s">
        <v>12</v>
      </c>
      <c r="C21" s="9">
        <f>((6.634E-34*299800000)/C20)*1000000000</f>
        <v>665.33074632857188</v>
      </c>
      <c r="D21" s="6" t="s">
        <v>13</v>
      </c>
      <c r="E21" s="10"/>
    </row>
    <row r="22" spans="2:5">
      <c r="B22" s="2" t="s">
        <v>14</v>
      </c>
      <c r="C22" s="3">
        <v>588</v>
      </c>
      <c r="D22" s="3" t="s">
        <v>13</v>
      </c>
      <c r="E22" s="11"/>
    </row>
    <row r="23" spans="2:5">
      <c r="B23" s="2" t="s">
        <v>15</v>
      </c>
      <c r="C23" s="12">
        <f>(SQRT(C21-C22)^2)/C22</f>
        <v>0.13151487470845558</v>
      </c>
      <c r="D23" s="4"/>
      <c r="E23" s="14"/>
    </row>
    <row r="24" spans="2:5">
      <c r="B24" s="13"/>
    </row>
    <row r="25" spans="2:5">
      <c r="B25" s="15" t="s">
        <v>16</v>
      </c>
      <c r="C25" s="16">
        <f>ROUND(C18-'Determining Planck'!$C$8,2)</f>
        <v>1.95</v>
      </c>
      <c r="D25" s="18" t="s">
        <v>7</v>
      </c>
    </row>
    <row r="26" spans="2:5">
      <c r="B26" s="19" t="s">
        <v>8</v>
      </c>
      <c r="C26" s="20">
        <v>1.6700000000000001E-19</v>
      </c>
      <c r="D26" s="21" t="s">
        <v>9</v>
      </c>
    </row>
    <row r="27" spans="2:5">
      <c r="B27" s="19" t="s">
        <v>10</v>
      </c>
      <c r="C27" s="22">
        <f>C25*C26</f>
        <v>3.2565000000000003E-19</v>
      </c>
      <c r="D27" s="21" t="s">
        <v>11</v>
      </c>
    </row>
    <row r="28" spans="2:5">
      <c r="B28" s="19" t="s">
        <v>12</v>
      </c>
      <c r="C28" s="23">
        <f>((6.634E-34*299800000)/C27)*1000000000</f>
        <v>610.7395056041762</v>
      </c>
      <c r="D28" s="18" t="s">
        <v>13</v>
      </c>
    </row>
    <row r="29" spans="2:5">
      <c r="B29" s="19" t="s">
        <v>14</v>
      </c>
      <c r="C29" s="21">
        <v>625</v>
      </c>
      <c r="D29" s="21" t="s">
        <v>13</v>
      </c>
    </row>
    <row r="30" spans="2:5">
      <c r="B30" s="19" t="s">
        <v>15</v>
      </c>
      <c r="C30" s="24">
        <f>(SQRT((C28-C29)^2))/C29</f>
        <v>2.2816791033318077E-2</v>
      </c>
      <c r="D30" s="25"/>
    </row>
  </sheetData>
  <pageMargins left="0.7" right="0.7" top="0.75" bottom="0.75" header="0.3" footer="0.3"/>
  <pageSetup paperSize="9" scale="69" orientation="landscape" verticalDpi="0" r:id="rId1"/>
  <headerFooter>
    <oddFooter>&amp;C&amp;F – &amp;A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D16"/>
  <sheetViews>
    <sheetView workbookViewId="0">
      <selection activeCell="M26" sqref="M26"/>
    </sheetView>
  </sheetViews>
  <sheetFormatPr defaultColWidth="14.42578125" defaultRowHeight="15.75" customHeight="1"/>
  <cols>
    <col min="2" max="2" width="17.85546875" customWidth="1"/>
    <col min="3" max="3" width="18.5703125" customWidth="1"/>
  </cols>
  <sheetData>
    <row r="2" spans="2:4" ht="14.25">
      <c r="B2" s="63" t="s">
        <v>27</v>
      </c>
      <c r="C2" s="11" t="s">
        <v>17</v>
      </c>
    </row>
    <row r="3" spans="2:4" ht="12.75">
      <c r="B3" s="26">
        <f>1/('LED 1'!$C$21/1000000000)</f>
        <v>1599999.9999999998</v>
      </c>
      <c r="C3" s="27">
        <f>'LED 1'!$C$17</f>
        <v>1.66</v>
      </c>
    </row>
    <row r="4" spans="2:4" ht="12.75">
      <c r="B4" s="26">
        <f>1/('LED 2'!$C$21/1000000000)</f>
        <v>1760563.38028169</v>
      </c>
      <c r="C4" s="27">
        <f>'LED 2'!$C$17</f>
        <v>1.84</v>
      </c>
    </row>
    <row r="5" spans="2:4" ht="12.75">
      <c r="B5" s="26">
        <f>1/('LED 3'!$C$22/1000000000)</f>
        <v>1700680.2721088436</v>
      </c>
      <c r="C5" s="27">
        <f>'LED 3'!$C$18</f>
        <v>1.79</v>
      </c>
    </row>
    <row r="6" spans="2:4" ht="12.75">
      <c r="C6" s="27"/>
    </row>
    <row r="7" spans="2:4" ht="12.75">
      <c r="B7" s="64" t="s">
        <v>18</v>
      </c>
      <c r="C7" s="28">
        <v>1.139E-6</v>
      </c>
    </row>
    <row r="8" spans="2:4" ht="12.75">
      <c r="B8" s="64" t="s">
        <v>19</v>
      </c>
      <c r="C8" s="11">
        <v>-0.158</v>
      </c>
    </row>
    <row r="9" spans="2:4" ht="15.75" customHeight="1">
      <c r="B9" s="65"/>
    </row>
    <row r="10" spans="2:4" ht="12.75">
      <c r="B10" s="64" t="s">
        <v>20</v>
      </c>
      <c r="C10" s="28">
        <v>1.6700000000000001E-19</v>
      </c>
    </row>
    <row r="11" spans="2:4" ht="12.75">
      <c r="B11" s="64" t="s">
        <v>19</v>
      </c>
      <c r="C11" s="28">
        <v>299800000</v>
      </c>
    </row>
    <row r="12" spans="2:4" ht="15.75" customHeight="1">
      <c r="B12" s="65"/>
    </row>
    <row r="13" spans="2:4" ht="12.75">
      <c r="B13" s="66" t="s">
        <v>21</v>
      </c>
      <c r="C13" s="29">
        <f>(C7*C10)/C11</f>
        <v>6.3446631087391599E-34</v>
      </c>
    </row>
    <row r="14" spans="2:4" ht="12.75">
      <c r="B14" s="64" t="s">
        <v>22</v>
      </c>
      <c r="C14" s="13">
        <f>(SQRT((6.634E-34-C13)^2))/C13</f>
        <v>4.5603192210837251E-2</v>
      </c>
    </row>
    <row r="15" spans="2:4" ht="15.75" customHeight="1">
      <c r="B15" s="65"/>
    </row>
    <row r="16" spans="2:4" ht="14.25">
      <c r="B16" s="64" t="s">
        <v>23</v>
      </c>
      <c r="C16" s="30">
        <f>((((-C8*C11)/300000000)*1.67E-19)*6.023E+23)/1000</f>
        <v>15.881692941466666</v>
      </c>
      <c r="D16" s="63" t="s">
        <v>28</v>
      </c>
    </row>
  </sheetData>
  <pageMargins left="0.70866141732283472" right="0.70866141732283472" top="0.74803149606299213" bottom="0.74803149606299213" header="0.31496062992125984" footer="0.31496062992125984"/>
  <pageSetup paperSize="9" scale="80" orientation="landscape" verticalDpi="0" r:id="rId1"/>
  <headerFooter>
    <oddFooter>&amp;C&amp;F – &amp;A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vt:lpstr>
      <vt:lpstr>LED 1</vt:lpstr>
      <vt:lpstr>LED 2</vt:lpstr>
      <vt:lpstr>LED 3</vt:lpstr>
      <vt:lpstr>Determining Planck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 electrifying lesson</dc:title>
  <dc:creator>Royal Society of Chemistry;Declan Fleming</dc:creator>
  <cp:lastModifiedBy>David Sait</cp:lastModifiedBy>
  <cp:lastPrinted>2017-05-02T10:11:26Z</cp:lastPrinted>
  <dcterms:modified xsi:type="dcterms:W3CDTF">2017-05-02T10:12:11Z</dcterms:modified>
</cp:coreProperties>
</file>