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C\Data\Shares\Education\Publishing and Schools Engagement\Education in Chemistry\Content\2017_03\Ex chem\"/>
    </mc:Choice>
  </mc:AlternateContent>
  <bookViews>
    <workbookView xWindow="0" yWindow="0" windowWidth="29010" windowHeight="6510"/>
  </bookViews>
  <sheets>
    <sheet name="Read me" sheetId="1" r:id="rId1"/>
    <sheet name="LED 1" sheetId="2" r:id="rId2"/>
    <sheet name="LED 2" sheetId="3" r:id="rId3"/>
    <sheet name="LED 3" sheetId="4" r:id="rId4"/>
    <sheet name="Determining Planck" sheetId="5" r:id="rId5"/>
  </sheets>
  <calcPr calcId="162913"/>
</workbook>
</file>

<file path=xl/calcChain.xml><?xml version="1.0" encoding="utf-8"?>
<calcChain xmlns="http://schemas.openxmlformats.org/spreadsheetml/2006/main">
  <c r="C16" i="5" l="1"/>
  <c r="C13" i="5"/>
  <c r="C14" i="5" s="1"/>
  <c r="B5" i="5"/>
  <c r="B4" i="5"/>
  <c r="B3" i="5"/>
  <c r="C18" i="4"/>
  <c r="C25" i="4" s="1"/>
  <c r="C27" i="4" s="1"/>
  <c r="C28" i="4" s="1"/>
  <c r="C30" i="4" s="1"/>
  <c r="D14" i="4"/>
  <c r="D13" i="4"/>
  <c r="D12" i="4"/>
  <c r="D11" i="4"/>
  <c r="D10" i="4"/>
  <c r="D9" i="4"/>
  <c r="C17" i="3"/>
  <c r="C24" i="3" s="1"/>
  <c r="C26" i="3" s="1"/>
  <c r="C27" i="3" s="1"/>
  <c r="C29" i="3" s="1"/>
  <c r="D13" i="3"/>
  <c r="D12" i="3"/>
  <c r="D11" i="3"/>
  <c r="D10" i="3"/>
  <c r="D9" i="3"/>
  <c r="C17" i="2"/>
  <c r="C19" i="2" s="1"/>
  <c r="C20" i="2" s="1"/>
  <c r="C22" i="2" s="1"/>
  <c r="D13" i="2"/>
  <c r="D12" i="2"/>
  <c r="D11" i="2"/>
  <c r="D10" i="2"/>
  <c r="D9" i="2"/>
  <c r="D8" i="2"/>
  <c r="D7" i="2"/>
  <c r="C3" i="5" l="1"/>
  <c r="C24" i="2"/>
  <c r="C26" i="2" s="1"/>
  <c r="C27" i="2" s="1"/>
  <c r="C29" i="2" s="1"/>
  <c r="C20" i="4"/>
  <c r="C21" i="4" s="1"/>
  <c r="C23" i="4" s="1"/>
  <c r="C4" i="5"/>
  <c r="C5" i="5"/>
  <c r="C19" i="3"/>
  <c r="C20" i="3" s="1"/>
  <c r="C22" i="3" s="1"/>
</calcChain>
</file>

<file path=xl/sharedStrings.xml><?xml version="1.0" encoding="utf-8"?>
<sst xmlns="http://schemas.openxmlformats.org/spreadsheetml/2006/main" count="95" uniqueCount="29">
  <si>
    <t>The following sheets have exemplar data already collected from a green, a yellow and an orange LED of known wavelength. You can simply replace with data of your own. The third column should include the data that is linear (fitting Ohm's law). The graph will update automatically and you can read the gradient from the legend on the right of the graph. This can be placed in the relevant cell (highlighted grey underneath) and the activation voltage to provide the students will be returned. The value for the wavelengh they should calculate is given underneath this.</t>
  </si>
  <si>
    <t>Potential difference (V)</t>
  </si>
  <si>
    <t>Current (mA)</t>
  </si>
  <si>
    <t>Linear current (mA)</t>
  </si>
  <si>
    <t>m (gradient of trendline)</t>
  </si>
  <si>
    <t>c (trendline intercept)</t>
  </si>
  <si>
    <t>activation voltage</t>
  </si>
  <si>
    <t>V</t>
  </si>
  <si>
    <t>charge on electron</t>
  </si>
  <si>
    <t>C</t>
  </si>
  <si>
    <t>energy per electron</t>
  </si>
  <si>
    <t>J</t>
  </si>
  <si>
    <t>wavelength (nm)</t>
  </si>
  <si>
    <t>nm</t>
  </si>
  <si>
    <t>advertised wavelength</t>
  </si>
  <si>
    <t>% difference</t>
  </si>
  <si>
    <t>corrected activation voltage allowing for work function</t>
  </si>
  <si>
    <t>activation voltage (V)</t>
  </si>
  <si>
    <t>m</t>
  </si>
  <si>
    <t>c</t>
  </si>
  <si>
    <t>e</t>
  </si>
  <si>
    <t>calculated h</t>
  </si>
  <si>
    <t>% diff</t>
  </si>
  <si>
    <t>work func</t>
  </si>
  <si>
    <t>The final sheet contains data that calls on the activation voltages determined in the experiments and the stated values for the wavelengths of your LEDs. This does what A-level physicists will tend to do, and plots a graph from which Planck's constant can be determined. The relevance for us though is the intercept, which gives us the information about the energy losses taking place inside a typical LED. This number is then called on by further calculations (also in grey) in the other cells to determine a better value fo the calculated wavelength whichout this major systematic error. I did not mention this in the article because it seems a little circular to use the stated wavelengths for the LEDs in order to determine the wavelengths experimentally!</t>
  </si>
  <si>
    <r>
      <t xml:space="preserve">An electrifying lesson
</t>
    </r>
    <r>
      <rPr>
        <i/>
        <sz val="10"/>
        <color rgb="FF000000"/>
        <rFont val="Arial"/>
        <family val="2"/>
      </rPr>
      <t>Education in Chemistry</t>
    </r>
    <r>
      <rPr>
        <sz val="10"/>
        <color rgb="FF000000"/>
        <rFont val="Arial"/>
        <family val="2"/>
      </rPr>
      <t>, May 2017
http://rsc.li/EiC317ec
By Declan Fleming</t>
    </r>
  </si>
  <si>
    <r>
      <rPr>
        <i/>
        <sz val="10"/>
        <color rgb="FF000000"/>
        <rFont val="Arial"/>
        <family val="2"/>
      </rPr>
      <t xml:space="preserve">For more spectacular demonstrations, take a look at the Exhibition Chemistry archive on the </t>
    </r>
    <r>
      <rPr>
        <sz val="10"/>
        <color rgb="FF000000"/>
        <rFont val="Arial"/>
        <family val="2"/>
      </rPr>
      <t>Education in Chemistry</t>
    </r>
    <r>
      <rPr>
        <i/>
        <sz val="10"/>
        <color rgb="FF000000"/>
        <rFont val="Arial"/>
        <family val="2"/>
      </rPr>
      <t xml:space="preserve"> website: https://eic.rsc.org/exhibition-chemistry</t>
    </r>
  </si>
  <si>
    <r>
      <t>1/wavelength (m</t>
    </r>
    <r>
      <rPr>
        <vertAlign val="superscript"/>
        <sz val="10"/>
        <rFont val="Arial"/>
        <family val="2"/>
      </rPr>
      <t>-1</t>
    </r>
    <r>
      <rPr>
        <sz val="10"/>
        <rFont val="Arial"/>
      </rPr>
      <t>)</t>
    </r>
  </si>
  <si>
    <r>
      <t>kJ mol</t>
    </r>
    <r>
      <rPr>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</si>
</sst>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0"/>
      <color rgb="FF000000"/>
      <name val="Arial"/>
    </font>
    <font>
      <sz val="10"/>
      <color theme="1"/>
      <name val="Arial"/>
      <family val="2"/>
    </font>
    <font>
      <sz val="10"/>
      <name val="Arial"/>
    </font>
    <font>
      <b/>
      <sz val="10"/>
      <name val="Arial"/>
    </font>
    <font>
      <sz val="10"/>
      <color rgb="FF000000"/>
      <name val="Arial"/>
      <family val="2"/>
    </font>
    <font>
      <i/>
      <sz val="10"/>
      <color rgb="FF000000"/>
      <name val="Arial"/>
      <family val="2"/>
    </font>
    <font>
      <u/>
      <sz val="10"/>
      <color theme="10"/>
      <name val="Arial"/>
      <family val="2"/>
    </font>
    <font>
      <b/>
      <sz val="14"/>
      <color rgb="FF000000"/>
      <name val="Arial"/>
      <family val="2"/>
    </font>
    <font>
      <vertAlign val="superscript"/>
      <sz val="10"/>
      <name val="Arial"/>
      <family val="2"/>
    </font>
    <font>
      <sz val="10"/>
      <name val="Arial"/>
      <family val="2"/>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theme="9" tint="0.39997558519241921"/>
        <bgColor rgb="FFD9EAD3"/>
      </patternFill>
    </fill>
    <fill>
      <patternFill patternType="solid">
        <fgColor theme="9" tint="0.79998168889431442"/>
        <bgColor rgb="FFFFE599"/>
      </patternFill>
    </fill>
    <fill>
      <patternFill patternType="solid">
        <fgColor rgb="FFFFFF00"/>
        <bgColor rgb="FFD9EAD3"/>
      </patternFill>
    </fill>
    <fill>
      <patternFill patternType="solid">
        <fgColor rgb="FFFFC000"/>
        <bgColor rgb="FFD9EAD3"/>
      </patternFill>
    </fill>
    <fill>
      <patternFill patternType="solid">
        <fgColor theme="7" tint="0.59999389629810485"/>
        <bgColor rgb="FFFFE599"/>
      </patternFill>
    </fill>
    <fill>
      <patternFill patternType="solid">
        <fgColor theme="7" tint="0.59999389629810485"/>
        <bgColor rgb="FFFFF2CC"/>
      </patternFill>
    </fill>
    <fill>
      <patternFill patternType="solid">
        <fgColor rgb="FFFFFF99"/>
        <bgColor rgb="FFFFE599"/>
      </patternFill>
    </fill>
  </fills>
  <borders count="27">
    <border>
      <left/>
      <right/>
      <top/>
      <bottom/>
      <diagonal/>
    </border>
    <border>
      <left style="thick">
        <color rgb="FF000000"/>
      </left>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indexed="64"/>
      </left>
      <right/>
      <top style="medium">
        <color indexed="64"/>
      </top>
      <bottom style="thin">
        <color rgb="FF000000"/>
      </bottom>
      <diagonal/>
    </border>
    <border>
      <left style="thick">
        <color rgb="FF000000"/>
      </left>
      <right style="thick">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ck">
        <color rgb="FF000000"/>
      </left>
      <right style="thick">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ck">
        <color rgb="FF000000"/>
      </right>
      <top style="medium">
        <color indexed="64"/>
      </top>
      <bottom style="thin">
        <color rgb="FF000000"/>
      </bottom>
      <diagonal/>
    </border>
    <border>
      <left/>
      <right/>
      <top style="medium">
        <color indexed="64"/>
      </top>
      <bottom style="thin">
        <color rgb="FF000000"/>
      </bottom>
      <diagonal/>
    </border>
    <border>
      <left style="thick">
        <color rgb="FF000000"/>
      </left>
      <right style="medium">
        <color indexed="64"/>
      </right>
      <top style="medium">
        <color indexed="64"/>
      </top>
      <bottom style="thin">
        <color rgb="FF000000"/>
      </bottom>
      <diagonal/>
    </border>
    <border>
      <left style="medium">
        <color indexed="64"/>
      </left>
      <right style="thick">
        <color rgb="FF000000"/>
      </right>
      <top style="thin">
        <color rgb="FF000000"/>
      </top>
      <bottom style="thin">
        <color rgb="FF000000"/>
      </bottom>
      <diagonal/>
    </border>
    <border>
      <left style="thick">
        <color rgb="FF000000"/>
      </left>
      <right style="medium">
        <color indexed="64"/>
      </right>
      <top style="thin">
        <color rgb="FF000000"/>
      </top>
      <bottom style="thin">
        <color rgb="FF000000"/>
      </bottom>
      <diagonal/>
    </border>
    <border>
      <left style="medium">
        <color indexed="64"/>
      </left>
      <right style="thick">
        <color rgb="FF000000"/>
      </right>
      <top style="thin">
        <color rgb="FF000000"/>
      </top>
      <bottom style="medium">
        <color indexed="64"/>
      </bottom>
      <diagonal/>
    </border>
    <border>
      <left/>
      <right/>
      <top style="thin">
        <color rgb="FF000000"/>
      </top>
      <bottom style="medium">
        <color indexed="64"/>
      </bottom>
      <diagonal/>
    </border>
    <border>
      <left style="thick">
        <color rgb="FF000000"/>
      </left>
      <right style="medium">
        <color indexed="64"/>
      </right>
      <top style="thin">
        <color rgb="FF000000"/>
      </top>
      <bottom style="medium">
        <color indexed="64"/>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applyFont="1" applyAlignment="1"/>
    <xf numFmtId="0" fontId="2" fillId="0" borderId="0" xfId="0" applyFont="1" applyAlignment="1">
      <alignment wrapText="1"/>
    </xf>
    <xf numFmtId="0" fontId="2" fillId="2" borderId="0" xfId="0" applyFont="1" applyFill="1" applyAlignment="1">
      <alignment horizontal="right"/>
    </xf>
    <xf numFmtId="0" fontId="2" fillId="2" borderId="0" xfId="0" applyFont="1" applyFill="1" applyAlignment="1"/>
    <xf numFmtId="0" fontId="2" fillId="2" borderId="0" xfId="0" applyFont="1" applyFill="1"/>
    <xf numFmtId="0" fontId="3" fillId="2" borderId="0" xfId="0" applyFont="1" applyFill="1"/>
    <xf numFmtId="0" fontId="3" fillId="2" borderId="0" xfId="0" applyFont="1" applyFill="1" applyAlignment="1"/>
    <xf numFmtId="11" fontId="2" fillId="2" borderId="0" xfId="0" applyNumberFormat="1" applyFont="1" applyFill="1" applyAlignment="1"/>
    <xf numFmtId="11" fontId="2" fillId="2" borderId="0" xfId="0" applyNumberFormat="1" applyFont="1" applyFill="1"/>
    <xf numFmtId="3" fontId="3" fillId="2" borderId="0" xfId="0" applyNumberFormat="1" applyFont="1" applyFill="1"/>
    <xf numFmtId="3" fontId="3" fillId="0" borderId="0" xfId="0" applyNumberFormat="1" applyFont="1" applyAlignment="1"/>
    <xf numFmtId="0" fontId="2" fillId="0" borderId="0" xfId="0" applyFont="1" applyAlignment="1"/>
    <xf numFmtId="9" fontId="3" fillId="2" borderId="0" xfId="0" applyNumberFormat="1" applyFont="1" applyFill="1"/>
    <xf numFmtId="9" fontId="2" fillId="0" borderId="0" xfId="0" applyNumberFormat="1" applyFont="1"/>
    <xf numFmtId="9" fontId="3" fillId="0" borderId="0" xfId="0" applyNumberFormat="1" applyFont="1"/>
    <xf numFmtId="0" fontId="2" fillId="3" borderId="0" xfId="0" applyFont="1" applyFill="1" applyAlignment="1">
      <alignment horizontal="right" wrapText="1"/>
    </xf>
    <xf numFmtId="2" fontId="3" fillId="3" borderId="0" xfId="0" applyNumberFormat="1" applyFont="1" applyFill="1"/>
    <xf numFmtId="0" fontId="3" fillId="3" borderId="0" xfId="0" applyFont="1" applyFill="1" applyAlignment="1">
      <alignment horizontal="right"/>
    </xf>
    <xf numFmtId="0" fontId="3" fillId="3" borderId="0" xfId="0" applyFont="1" applyFill="1" applyAlignment="1"/>
    <xf numFmtId="0" fontId="2" fillId="3" borderId="0" xfId="0" applyFont="1" applyFill="1" applyAlignment="1">
      <alignment horizontal="right"/>
    </xf>
    <xf numFmtId="11" fontId="2" fillId="3" borderId="0" xfId="0" applyNumberFormat="1" applyFont="1" applyFill="1" applyAlignment="1"/>
    <xf numFmtId="0" fontId="2" fillId="3" borderId="0" xfId="0" applyFont="1" applyFill="1" applyAlignment="1"/>
    <xf numFmtId="11" fontId="2" fillId="3" borderId="0" xfId="0" applyNumberFormat="1" applyFont="1" applyFill="1"/>
    <xf numFmtId="3" fontId="3" fillId="3" borderId="0" xfId="0" applyNumberFormat="1" applyFont="1" applyFill="1"/>
    <xf numFmtId="9" fontId="3" fillId="3" borderId="0" xfId="0" applyNumberFormat="1" applyFont="1" applyFill="1"/>
    <xf numFmtId="0" fontId="2" fillId="3" borderId="0" xfId="0" applyFont="1" applyFill="1"/>
    <xf numFmtId="11" fontId="2" fillId="0" borderId="0" xfId="0" applyNumberFormat="1" applyFont="1"/>
    <xf numFmtId="2" fontId="2" fillId="0" borderId="0" xfId="0" applyNumberFormat="1" applyFont="1"/>
    <xf numFmtId="11" fontId="2" fillId="0" borderId="0" xfId="0" applyNumberFormat="1" applyFont="1" applyAlignment="1"/>
    <xf numFmtId="11" fontId="3" fillId="0" borderId="0" xfId="0" applyNumberFormat="1" applyFont="1"/>
    <xf numFmtId="3" fontId="2" fillId="0" borderId="0" xfId="0" applyNumberFormat="1" applyFont="1"/>
    <xf numFmtId="0" fontId="1" fillId="0" borderId="0" xfId="0" applyFont="1" applyAlignment="1">
      <alignment wrapText="1"/>
    </xf>
    <xf numFmtId="0" fontId="6" fillId="0" borderId="0" xfId="1" applyAlignment="1"/>
    <xf numFmtId="0" fontId="7" fillId="0" borderId="0" xfId="0" applyFont="1" applyAlignment="1">
      <alignment vertical="center" wrapText="1"/>
    </xf>
    <xf numFmtId="0" fontId="4" fillId="0" borderId="0" xfId="0" applyFont="1" applyAlignment="1">
      <alignment wrapText="1"/>
    </xf>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4" borderId="13" xfId="0" applyFont="1" applyFill="1" applyBorder="1" applyAlignment="1">
      <alignment horizontal="center"/>
    </xf>
    <xf numFmtId="2" fontId="2" fillId="5" borderId="14" xfId="0" applyNumberFormat="1" applyFont="1" applyFill="1" applyBorder="1" applyAlignment="1">
      <alignment horizontal="center"/>
    </xf>
    <xf numFmtId="2" fontId="2" fillId="5" borderId="3" xfId="0" applyNumberFormat="1" applyFont="1" applyFill="1" applyBorder="1" applyAlignment="1">
      <alignment horizontal="center"/>
    </xf>
    <xf numFmtId="2" fontId="2" fillId="5" borderId="15" xfId="0" applyNumberFormat="1" applyFont="1" applyFill="1" applyBorder="1" applyAlignment="1">
      <alignment horizontal="center"/>
    </xf>
    <xf numFmtId="2" fontId="2" fillId="5" borderId="16" xfId="0" applyNumberFormat="1" applyFont="1" applyFill="1" applyBorder="1" applyAlignment="1">
      <alignment horizontal="center"/>
    </xf>
    <xf numFmtId="2" fontId="2" fillId="5" borderId="17" xfId="0" applyNumberFormat="1" applyFont="1" applyFill="1" applyBorder="1" applyAlignment="1">
      <alignment horizontal="center"/>
    </xf>
    <xf numFmtId="2" fontId="2" fillId="5" borderId="18" xfId="0" applyNumberFormat="1" applyFont="1" applyFill="1" applyBorder="1" applyAlignment="1">
      <alignment horizontal="center"/>
    </xf>
    <xf numFmtId="0" fontId="3" fillId="6" borderId="2" xfId="0" applyFont="1" applyFill="1" applyBorder="1" applyAlignment="1">
      <alignment horizontal="center"/>
    </xf>
    <xf numFmtId="2" fontId="2" fillId="8" borderId="6" xfId="0" applyNumberFormat="1" applyFont="1" applyFill="1" applyBorder="1" applyAlignment="1">
      <alignment horizontal="center"/>
    </xf>
    <xf numFmtId="0" fontId="3" fillId="7" borderId="19" xfId="0" applyFont="1" applyFill="1" applyBorder="1" applyAlignment="1">
      <alignment horizontal="center"/>
    </xf>
    <xf numFmtId="0" fontId="3" fillId="7" borderId="20" xfId="0" applyFont="1" applyFill="1" applyBorder="1" applyAlignment="1">
      <alignment horizontal="center"/>
    </xf>
    <xf numFmtId="0" fontId="3" fillId="7" borderId="21" xfId="0" applyFont="1" applyFill="1" applyBorder="1" applyAlignment="1">
      <alignment horizontal="center"/>
    </xf>
    <xf numFmtId="2" fontId="2" fillId="8" borderId="22" xfId="0" applyNumberFormat="1" applyFont="1" applyFill="1" applyBorder="1" applyAlignment="1">
      <alignment horizontal="center"/>
    </xf>
    <xf numFmtId="2" fontId="2" fillId="9" borderId="23" xfId="0" applyNumberFormat="1" applyFont="1" applyFill="1" applyBorder="1" applyAlignment="1">
      <alignment horizontal="center"/>
    </xf>
    <xf numFmtId="2" fontId="2" fillId="8" borderId="23" xfId="0" applyNumberFormat="1" applyFont="1" applyFill="1" applyBorder="1" applyAlignment="1">
      <alignment horizontal="center"/>
    </xf>
    <xf numFmtId="2" fontId="2" fillId="8" borderId="24" xfId="0" applyNumberFormat="1" applyFont="1" applyFill="1" applyBorder="1" applyAlignment="1">
      <alignment horizontal="center"/>
    </xf>
    <xf numFmtId="2" fontId="2" fillId="8" borderId="25" xfId="0" applyNumberFormat="1" applyFont="1" applyFill="1" applyBorder="1" applyAlignment="1">
      <alignment horizontal="center"/>
    </xf>
    <xf numFmtId="2" fontId="2" fillId="8" borderId="26" xfId="0" applyNumberFormat="1" applyFont="1" applyFill="1" applyBorder="1" applyAlignment="1">
      <alignment horizontal="center"/>
    </xf>
    <xf numFmtId="0" fontId="3" fillId="6" borderId="1" xfId="0" applyFont="1" applyFill="1" applyBorder="1" applyAlignment="1">
      <alignment horizontal="center"/>
    </xf>
    <xf numFmtId="0" fontId="3" fillId="6" borderId="4" xfId="0" applyFont="1" applyFill="1" applyBorder="1" applyAlignment="1">
      <alignment horizontal="center"/>
    </xf>
    <xf numFmtId="2" fontId="2" fillId="10" borderId="5" xfId="0" applyNumberFormat="1" applyFont="1" applyFill="1" applyBorder="1" applyAlignment="1">
      <alignment horizontal="center"/>
    </xf>
    <xf numFmtId="2" fontId="2" fillId="10" borderId="3" xfId="0" applyNumberFormat="1" applyFont="1" applyFill="1" applyBorder="1" applyAlignment="1">
      <alignment horizontal="center"/>
    </xf>
    <xf numFmtId="2" fontId="2" fillId="10" borderId="7" xfId="0" applyNumberFormat="1" applyFont="1" applyFill="1" applyBorder="1" applyAlignment="1">
      <alignment horizontal="center"/>
    </xf>
    <xf numFmtId="2" fontId="2" fillId="10" borderId="8" xfId="0" applyNumberFormat="1" applyFont="1" applyFill="1" applyBorder="1" applyAlignment="1">
      <alignment horizontal="center"/>
    </xf>
    <xf numFmtId="2" fontId="2" fillId="10" borderId="9" xfId="0" applyNumberFormat="1" applyFont="1" applyFill="1" applyBorder="1" applyAlignment="1">
      <alignment horizontal="center"/>
    </xf>
    <xf numFmtId="2" fontId="2" fillId="10" borderId="10" xfId="0" applyNumberFormat="1" applyFont="1" applyFill="1" applyBorder="1" applyAlignment="1">
      <alignment horizontal="center"/>
    </xf>
    <xf numFmtId="0" fontId="9" fillId="0" borderId="0" xfId="0" applyFont="1" applyAlignment="1"/>
    <xf numFmtId="0" fontId="2" fillId="0" borderId="0" xfId="0" applyFont="1" applyAlignment="1">
      <alignment horizontal="right"/>
    </xf>
    <xf numFmtId="0" fontId="0" fillId="0" borderId="0" xfId="0" applyFont="1" applyAlignment="1">
      <alignment horizontal="right"/>
    </xf>
    <xf numFmtId="0" fontId="3"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'LED 1'!$C$2</c:f>
              <c:strCache>
                <c:ptCount val="1"/>
                <c:pt idx="0">
                  <c:v>Current (mA)</c:v>
                </c:pt>
              </c:strCache>
            </c:strRef>
          </c:tx>
          <c:spPr>
            <a:ln w="19050" cap="rnd">
              <a:noFill/>
              <a:round/>
            </a:ln>
            <a:effectLst/>
          </c:spPr>
          <c:marker>
            <c:symbol val="circle"/>
            <c:size val="5"/>
            <c:spPr>
              <a:solidFill>
                <a:schemeClr val="bg1">
                  <a:lumMod val="65000"/>
                </a:schemeClr>
              </a:solidFill>
              <a:ln w="9525">
                <a:solidFill>
                  <a:schemeClr val="bg1">
                    <a:lumMod val="65000"/>
                  </a:schemeClr>
                </a:solidFill>
              </a:ln>
              <a:effectLst/>
            </c:spPr>
          </c:marker>
          <c:xVal>
            <c:numRef>
              <c:f>'LED 1'!$B$3:$B$6</c:f>
              <c:numCache>
                <c:formatCode>0.00</c:formatCode>
                <c:ptCount val="4"/>
                <c:pt idx="0">
                  <c:v>1.54</c:v>
                </c:pt>
                <c:pt idx="1">
                  <c:v>1.58</c:v>
                </c:pt>
                <c:pt idx="2">
                  <c:v>1.58</c:v>
                </c:pt>
                <c:pt idx="3">
                  <c:v>1.62</c:v>
                </c:pt>
              </c:numCache>
            </c:numRef>
          </c:xVal>
          <c:yVal>
            <c:numRef>
              <c:f>'LED 1'!$C$3:$C$6</c:f>
              <c:numCache>
                <c:formatCode>0.00</c:formatCode>
                <c:ptCount val="4"/>
                <c:pt idx="0">
                  <c:v>0.05</c:v>
                </c:pt>
                <c:pt idx="1">
                  <c:v>7.0000000000000007E-2</c:v>
                </c:pt>
                <c:pt idx="2">
                  <c:v>0.1</c:v>
                </c:pt>
                <c:pt idx="3">
                  <c:v>0.21</c:v>
                </c:pt>
              </c:numCache>
            </c:numRef>
          </c:yVal>
          <c:smooth val="0"/>
          <c:extLst>
            <c:ext xmlns:c16="http://schemas.microsoft.com/office/drawing/2014/chart" uri="{C3380CC4-5D6E-409C-BE32-E72D297353CC}">
              <c16:uniqueId val="{00000000-0E65-44CB-BCE0-114C7D9A403A}"/>
            </c:ext>
          </c:extLst>
        </c:ser>
        <c:ser>
          <c:idx val="1"/>
          <c:order val="1"/>
          <c:tx>
            <c:strRef>
              <c:f>'LED 1'!$D$2</c:f>
              <c:strCache>
                <c:ptCount val="1"/>
                <c:pt idx="0">
                  <c:v>Linear current (mA)</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backward val="0.13"/>
            <c:dispRSqr val="0"/>
            <c:dispEq val="1"/>
            <c:trendlineLbl>
              <c:layout>
                <c:manualLayout>
                  <c:x val="-3.3968248263717304E-2"/>
                  <c:y val="9.1635159359305385E-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1200" baseline="0"/>
                      <a:t>y = 9.7243x - 16.137</a:t>
                    </a:r>
                    <a:endParaRPr lang="en-GB" sz="1200"/>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'LED 1'!$B$7:$B$13</c:f>
              <c:numCache>
                <c:formatCode>0.00</c:formatCode>
                <c:ptCount val="7"/>
                <c:pt idx="0">
                  <c:v>1.79</c:v>
                </c:pt>
                <c:pt idx="1">
                  <c:v>1.87</c:v>
                </c:pt>
                <c:pt idx="2">
                  <c:v>1.88</c:v>
                </c:pt>
                <c:pt idx="3">
                  <c:v>1.91</c:v>
                </c:pt>
                <c:pt idx="4">
                  <c:v>1.97</c:v>
                </c:pt>
                <c:pt idx="5">
                  <c:v>2.02</c:v>
                </c:pt>
                <c:pt idx="6">
                  <c:v>2.1</c:v>
                </c:pt>
              </c:numCache>
            </c:numRef>
          </c:xVal>
          <c:yVal>
            <c:numRef>
              <c:f>'LED 1'!$D$7:$D$13</c:f>
              <c:numCache>
                <c:formatCode>0.00</c:formatCode>
                <c:ptCount val="7"/>
                <c:pt idx="0">
                  <c:v>1.32</c:v>
                </c:pt>
                <c:pt idx="1">
                  <c:v>2.02</c:v>
                </c:pt>
                <c:pt idx="2">
                  <c:v>2.1</c:v>
                </c:pt>
                <c:pt idx="3">
                  <c:v>2.44</c:v>
                </c:pt>
                <c:pt idx="4">
                  <c:v>3</c:v>
                </c:pt>
                <c:pt idx="5">
                  <c:v>3.54</c:v>
                </c:pt>
                <c:pt idx="6">
                  <c:v>4.29</c:v>
                </c:pt>
              </c:numCache>
            </c:numRef>
          </c:yVal>
          <c:smooth val="0"/>
          <c:extLst>
            <c:ext xmlns:c16="http://schemas.microsoft.com/office/drawing/2014/chart" uri="{C3380CC4-5D6E-409C-BE32-E72D297353CC}">
              <c16:uniqueId val="{00000001-0E65-44CB-BCE0-114C7D9A403A}"/>
            </c:ext>
          </c:extLst>
        </c:ser>
        <c:dLbls>
          <c:showLegendKey val="0"/>
          <c:showVal val="0"/>
          <c:showCatName val="0"/>
          <c:showSerName val="0"/>
          <c:showPercent val="0"/>
          <c:showBubbleSize val="0"/>
        </c:dLbls>
        <c:axId val="637111744"/>
        <c:axId val="637107152"/>
      </c:scatterChart>
      <c:valAx>
        <c:axId val="637111744"/>
        <c:scaling>
          <c:orientation val="minMax"/>
          <c:max val="2.1"/>
          <c:min val="1.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Potential difference</a:t>
                </a:r>
                <a:r>
                  <a:rPr lang="en-GB" baseline="0"/>
                  <a:t> (V)</a:t>
                </a:r>
                <a:endParaRPr lang="en-GB"/>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107152"/>
        <c:crosses val="autoZero"/>
        <c:crossBetween val="midCat"/>
      </c:valAx>
      <c:valAx>
        <c:axId val="63710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Current (mA)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111744"/>
        <c:crosses val="autoZero"/>
        <c:crossBetween val="midCat"/>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'LED 2'!$D$2</c:f>
              <c:strCache>
                <c:ptCount val="1"/>
                <c:pt idx="0">
                  <c:v>Linear current (mA)</c:v>
                </c:pt>
              </c:strCache>
            </c:strRef>
          </c:tx>
          <c:spPr>
            <a:ln w="1905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backward val="9.0000000000000024E-2"/>
            <c:dispRSqr val="0"/>
            <c:dispEq val="1"/>
            <c:trendlineLbl>
              <c:layout>
                <c:manualLayout>
                  <c:x val="-6.0109741430056297E-2"/>
                  <c:y val="6.5062713713964271E-2"/>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1200" baseline="0"/>
                      <a:t>y = 9.3654x - 17.201</a:t>
                    </a:r>
                    <a:endParaRPr lang="en-US" sz="1200"/>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'LED 2'!$B$9:$B$13</c:f>
              <c:numCache>
                <c:formatCode>0.00</c:formatCode>
                <c:ptCount val="5"/>
                <c:pt idx="0">
                  <c:v>1.93</c:v>
                </c:pt>
                <c:pt idx="1">
                  <c:v>1.99</c:v>
                </c:pt>
                <c:pt idx="2">
                  <c:v>2.11</c:v>
                </c:pt>
                <c:pt idx="3">
                  <c:v>2.2000000000000002</c:v>
                </c:pt>
                <c:pt idx="4">
                  <c:v>2.35</c:v>
                </c:pt>
              </c:numCache>
            </c:numRef>
          </c:xVal>
          <c:yVal>
            <c:numRef>
              <c:f>'LED 2'!$D$9:$D$13</c:f>
              <c:numCache>
                <c:formatCode>0.00</c:formatCode>
                <c:ptCount val="5"/>
                <c:pt idx="0">
                  <c:v>0.9</c:v>
                </c:pt>
                <c:pt idx="1">
                  <c:v>1.44</c:v>
                </c:pt>
                <c:pt idx="2">
                  <c:v>2.5099999999999998</c:v>
                </c:pt>
                <c:pt idx="3">
                  <c:v>3.4</c:v>
                </c:pt>
                <c:pt idx="4">
                  <c:v>4.83</c:v>
                </c:pt>
              </c:numCache>
            </c:numRef>
          </c:yVal>
          <c:smooth val="0"/>
          <c:extLst>
            <c:ext xmlns:c16="http://schemas.microsoft.com/office/drawing/2014/chart" uri="{C3380CC4-5D6E-409C-BE32-E72D297353CC}">
              <c16:uniqueId val="{00000000-5EFA-4DD8-866E-A67FDF96E20E}"/>
            </c:ext>
          </c:extLst>
        </c:ser>
        <c:ser>
          <c:idx val="1"/>
          <c:order val="1"/>
          <c:tx>
            <c:strRef>
              <c:f>'LED 2'!$C$2</c:f>
              <c:strCache>
                <c:ptCount val="1"/>
                <c:pt idx="0">
                  <c:v>Current (mA)</c:v>
                </c:pt>
              </c:strCache>
            </c:strRef>
          </c:tx>
          <c:spPr>
            <a:ln w="25400" cap="rnd">
              <a:noFill/>
              <a:round/>
            </a:ln>
            <a:effectLst/>
          </c:spPr>
          <c:marker>
            <c:symbol val="circle"/>
            <c:size val="5"/>
            <c:spPr>
              <a:solidFill>
                <a:schemeClr val="accent3"/>
              </a:solidFill>
              <a:ln w="9525">
                <a:solidFill>
                  <a:schemeClr val="accent3"/>
                </a:solidFill>
              </a:ln>
              <a:effectLst/>
            </c:spPr>
          </c:marker>
          <c:xVal>
            <c:numRef>
              <c:f>'LED 2'!$B$3:$B$8</c:f>
              <c:numCache>
                <c:formatCode>0.00</c:formatCode>
                <c:ptCount val="6"/>
                <c:pt idx="0">
                  <c:v>1.7</c:v>
                </c:pt>
                <c:pt idx="1">
                  <c:v>1.72</c:v>
                </c:pt>
                <c:pt idx="2">
                  <c:v>1.78</c:v>
                </c:pt>
                <c:pt idx="3">
                  <c:v>1.81</c:v>
                </c:pt>
                <c:pt idx="4">
                  <c:v>1.84</c:v>
                </c:pt>
                <c:pt idx="5">
                  <c:v>1.89</c:v>
                </c:pt>
              </c:numCache>
            </c:numRef>
          </c:xVal>
          <c:yVal>
            <c:numRef>
              <c:f>'LED 2'!$C$3:$C$8</c:f>
              <c:numCache>
                <c:formatCode>0.00</c:formatCode>
                <c:ptCount val="6"/>
                <c:pt idx="0">
                  <c:v>0.02</c:v>
                </c:pt>
                <c:pt idx="1">
                  <c:v>0.03</c:v>
                </c:pt>
                <c:pt idx="2">
                  <c:v>0.08</c:v>
                </c:pt>
                <c:pt idx="3">
                  <c:v>0.24</c:v>
                </c:pt>
                <c:pt idx="4">
                  <c:v>0.34</c:v>
                </c:pt>
                <c:pt idx="5">
                  <c:v>0.64</c:v>
                </c:pt>
              </c:numCache>
            </c:numRef>
          </c:yVal>
          <c:smooth val="0"/>
          <c:extLst>
            <c:ext xmlns:c16="http://schemas.microsoft.com/office/drawing/2014/chart" uri="{C3380CC4-5D6E-409C-BE32-E72D297353CC}">
              <c16:uniqueId val="{00000001-5EFA-4DD8-866E-A67FDF96E20E}"/>
            </c:ext>
          </c:extLst>
        </c:ser>
        <c:dLbls>
          <c:showLegendKey val="0"/>
          <c:showVal val="0"/>
          <c:showCatName val="0"/>
          <c:showSerName val="0"/>
          <c:showPercent val="0"/>
          <c:showBubbleSize val="0"/>
        </c:dLbls>
        <c:axId val="518922328"/>
        <c:axId val="518918064"/>
      </c:scatterChart>
      <c:valAx>
        <c:axId val="518922328"/>
        <c:scaling>
          <c:orientation val="minMax"/>
          <c:min val="1.700000000000000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Potential Difference (V)</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918064"/>
        <c:crosses val="autoZero"/>
        <c:crossBetween val="midCat"/>
      </c:valAx>
      <c:valAx>
        <c:axId val="518918064"/>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Current (mA)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922328"/>
        <c:crosses val="autoZero"/>
        <c:crossBetween val="midCat"/>
      </c:valAx>
      <c:spPr>
        <a:noFill/>
        <a:ln>
          <a:noFill/>
        </a:ln>
        <a:effectLst/>
      </c:spPr>
    </c:plotArea>
    <c:legend>
      <c:legendPos val="r"/>
      <c:legendEntry>
        <c:idx val="2"/>
        <c:delete val="1"/>
      </c:legendEntry>
      <c:layout>
        <c:manualLayout>
          <c:xMode val="edge"/>
          <c:yMode val="edge"/>
          <c:x val="0.8110878630384174"/>
          <c:y val="0.35501821593625127"/>
          <c:w val="0.1612304780731473"/>
          <c:h val="0.111524929631481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'LED 3'!$C$2</c:f>
              <c:strCache>
                <c:ptCount val="1"/>
                <c:pt idx="0">
                  <c:v>Current (mA)</c:v>
                </c:pt>
              </c:strCache>
            </c:strRef>
          </c:tx>
          <c:spPr>
            <a:ln w="19050" cap="rnd">
              <a:noFill/>
              <a:round/>
            </a:ln>
            <a:effectLst/>
          </c:spPr>
          <c:marker>
            <c:symbol val="circle"/>
            <c:size val="5"/>
            <c:spPr>
              <a:solidFill>
                <a:schemeClr val="bg1">
                  <a:lumMod val="65000"/>
                </a:schemeClr>
              </a:solidFill>
              <a:ln w="9525">
                <a:solidFill>
                  <a:schemeClr val="bg1">
                    <a:lumMod val="65000"/>
                  </a:schemeClr>
                </a:solidFill>
              </a:ln>
              <a:effectLst/>
            </c:spPr>
          </c:marker>
          <c:xVal>
            <c:numRef>
              <c:f>'LED 3'!$B$3:$B$8</c:f>
              <c:numCache>
                <c:formatCode>0.00</c:formatCode>
                <c:ptCount val="6"/>
                <c:pt idx="0">
                  <c:v>1.66</c:v>
                </c:pt>
                <c:pt idx="1">
                  <c:v>1.7</c:v>
                </c:pt>
                <c:pt idx="2">
                  <c:v>1.74</c:v>
                </c:pt>
                <c:pt idx="3">
                  <c:v>1.77</c:v>
                </c:pt>
                <c:pt idx="4">
                  <c:v>1.79</c:v>
                </c:pt>
                <c:pt idx="5">
                  <c:v>1.8</c:v>
                </c:pt>
              </c:numCache>
            </c:numRef>
          </c:xVal>
          <c:yVal>
            <c:numRef>
              <c:f>'LED 3'!$C$3:$C$8</c:f>
              <c:numCache>
                <c:formatCode>0.00</c:formatCode>
                <c:ptCount val="6"/>
                <c:pt idx="0">
                  <c:v>0.04</c:v>
                </c:pt>
                <c:pt idx="1">
                  <c:v>0.13</c:v>
                </c:pt>
                <c:pt idx="2">
                  <c:v>0.31</c:v>
                </c:pt>
                <c:pt idx="3">
                  <c:v>0.62</c:v>
                </c:pt>
                <c:pt idx="4">
                  <c:v>1.01</c:v>
                </c:pt>
                <c:pt idx="5">
                  <c:v>1.3</c:v>
                </c:pt>
              </c:numCache>
            </c:numRef>
          </c:yVal>
          <c:smooth val="0"/>
          <c:extLst>
            <c:ext xmlns:c16="http://schemas.microsoft.com/office/drawing/2014/chart" uri="{C3380CC4-5D6E-409C-BE32-E72D297353CC}">
              <c16:uniqueId val="{00000000-B2CE-4ADC-9E09-8AE260267178}"/>
            </c:ext>
          </c:extLst>
        </c:ser>
        <c:ser>
          <c:idx val="1"/>
          <c:order val="1"/>
          <c:tx>
            <c:strRef>
              <c:f>'LED 3'!$D$2</c:f>
              <c:strCache>
                <c:ptCount val="1"/>
                <c:pt idx="0">
                  <c:v>Linear current (mA)</c:v>
                </c:pt>
              </c:strCache>
            </c:strRef>
          </c:tx>
          <c:spPr>
            <a:ln w="25400" cap="rnd">
              <a:noFill/>
              <a:round/>
            </a:ln>
            <a:effectLst/>
          </c:spPr>
          <c:marker>
            <c:symbol val="circle"/>
            <c:size val="5"/>
            <c:spPr>
              <a:solidFill>
                <a:schemeClr val="accent4">
                  <a:lumMod val="75000"/>
                </a:schemeClr>
              </a:solidFill>
              <a:ln w="9525">
                <a:solidFill>
                  <a:schemeClr val="accent4">
                    <a:lumMod val="75000"/>
                  </a:schemeClr>
                </a:solidFill>
              </a:ln>
              <a:effectLst/>
            </c:spPr>
          </c:marker>
          <c:trendline>
            <c:spPr>
              <a:ln w="19050" cap="rnd">
                <a:solidFill>
                  <a:schemeClr val="accent2"/>
                </a:solidFill>
                <a:prstDash val="sysDot"/>
              </a:ln>
              <a:effectLst/>
            </c:spPr>
            <c:trendlineType val="linear"/>
            <c:backward val="4.200000000000001E-2"/>
            <c:dispRSqr val="0"/>
            <c:dispEq val="1"/>
            <c:trendlineLbl>
              <c:layout>
                <c:manualLayout>
                  <c:x val="-5.8950020162775334E-2"/>
                  <c:y val="9.3878836166147353E-2"/>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1200" baseline="0"/>
                      <a:t>y = 44.326x - 79.253</a:t>
                    </a:r>
                    <a:endParaRPr lang="en-GB" sz="1200"/>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'LED 3'!$B$9:$B$14</c:f>
              <c:numCache>
                <c:formatCode>0.00</c:formatCode>
                <c:ptCount val="6"/>
                <c:pt idx="0">
                  <c:v>1.83</c:v>
                </c:pt>
                <c:pt idx="1">
                  <c:v>1.84</c:v>
                </c:pt>
                <c:pt idx="2">
                  <c:v>1.87</c:v>
                </c:pt>
                <c:pt idx="3">
                  <c:v>1.88</c:v>
                </c:pt>
                <c:pt idx="4">
                  <c:v>1.89</c:v>
                </c:pt>
                <c:pt idx="5">
                  <c:v>1.9</c:v>
                </c:pt>
              </c:numCache>
            </c:numRef>
          </c:xVal>
          <c:yVal>
            <c:numRef>
              <c:f>'LED 3'!$D$9:$D$14</c:f>
              <c:numCache>
                <c:formatCode>0.00</c:formatCode>
                <c:ptCount val="6"/>
                <c:pt idx="0">
                  <c:v>1.85</c:v>
                </c:pt>
                <c:pt idx="1">
                  <c:v>2.42</c:v>
                </c:pt>
                <c:pt idx="2">
                  <c:v>3.32</c:v>
                </c:pt>
                <c:pt idx="3">
                  <c:v>4.24</c:v>
                </c:pt>
                <c:pt idx="4">
                  <c:v>4.58</c:v>
                </c:pt>
                <c:pt idx="5">
                  <c:v>4.97</c:v>
                </c:pt>
              </c:numCache>
            </c:numRef>
          </c:yVal>
          <c:smooth val="0"/>
          <c:extLst>
            <c:ext xmlns:c16="http://schemas.microsoft.com/office/drawing/2014/chart" uri="{C3380CC4-5D6E-409C-BE32-E72D297353CC}">
              <c16:uniqueId val="{00000001-B2CE-4ADC-9E09-8AE260267178}"/>
            </c:ext>
          </c:extLst>
        </c:ser>
        <c:dLbls>
          <c:showLegendKey val="0"/>
          <c:showVal val="0"/>
          <c:showCatName val="0"/>
          <c:showSerName val="0"/>
          <c:showPercent val="0"/>
          <c:showBubbleSize val="0"/>
        </c:dLbls>
        <c:axId val="642459800"/>
        <c:axId val="642460456"/>
      </c:scatterChart>
      <c:valAx>
        <c:axId val="642459800"/>
        <c:scaling>
          <c:orientation val="minMax"/>
          <c:max val="1.9"/>
          <c:min val="1.65000000000000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Potential difference (V)</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460456"/>
        <c:crosses val="autoZero"/>
        <c:crossBetween val="midCat"/>
      </c:valAx>
      <c:valAx>
        <c:axId val="642460456"/>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Current (mA)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459800"/>
        <c:crosses val="autoZero"/>
        <c:crossBetween val="midCat"/>
      </c:valAx>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manualLayout>
          <c:layoutTarget val="inner"/>
          <c:xMode val="edge"/>
          <c:yMode val="edge"/>
          <c:x val="0.10728608923884514"/>
          <c:y val="3.2969620445551212E-2"/>
          <c:w val="0.66298857495754204"/>
          <c:h val="0.83263782450356294"/>
        </c:manualLayout>
      </c:layout>
      <c:scatterChart>
        <c:scatterStyle val="lineMarker"/>
        <c:varyColors val="0"/>
        <c:ser>
          <c:idx val="0"/>
          <c:order val="0"/>
          <c:tx>
            <c:strRef>
              <c:f>'Determining Planck'!$C$2</c:f>
              <c:strCache>
                <c:ptCount val="1"/>
                <c:pt idx="0">
                  <c:v>activation voltage (V)</c:v>
                </c:pt>
              </c:strCache>
            </c:strRef>
          </c:tx>
          <c:spPr>
            <a:ln w="47625">
              <a:noFill/>
            </a:ln>
          </c:spPr>
          <c:marker>
            <c:symbol val="circle"/>
            <c:size val="7"/>
            <c:spPr>
              <a:solidFill>
                <a:srgbClr val="3366CC"/>
              </a:solidFill>
              <a:ln cmpd="sng">
                <a:solidFill>
                  <a:srgbClr val="3366CC"/>
                </a:solidFill>
              </a:ln>
            </c:spPr>
          </c:marker>
          <c:trendline>
            <c:spPr>
              <a:ln w="19050">
                <a:solidFill>
                  <a:srgbClr val="3366CC">
                    <a:alpha val="40000"/>
                  </a:srgbClr>
                </a:solidFill>
              </a:ln>
            </c:spPr>
            <c:trendlineType val="linear"/>
            <c:dispRSqr val="0"/>
            <c:dispEq val="1"/>
            <c:trendlineLbl>
              <c:layout>
                <c:manualLayout>
                  <c:x val="-3.8877875559672689E-2"/>
                  <c:y val="8.6042474089402521E-3"/>
                </c:manualLayout>
              </c:layout>
              <c:tx>
                <c:rich>
                  <a:bodyPr/>
                  <a:lstStyle/>
                  <a:p>
                    <a:pPr>
                      <a:defRPr/>
                    </a:pPr>
                    <a:r>
                      <a:rPr lang="en-US" sz="1200" baseline="0"/>
                      <a:t>y = 1E-06x - 0.1578</a:t>
                    </a:r>
                    <a:endParaRPr lang="en-US" sz="1200"/>
                  </a:p>
                </c:rich>
              </c:tx>
              <c:numFmt formatCode="General" sourceLinked="0"/>
            </c:trendlineLbl>
          </c:trendline>
          <c:xVal>
            <c:numRef>
              <c:f>'Determining Planck'!$B$3:$B$5</c:f>
              <c:numCache>
                <c:formatCode>0.00E+00</c:formatCode>
                <c:ptCount val="3"/>
                <c:pt idx="0">
                  <c:v>1599999.9999999998</c:v>
                </c:pt>
                <c:pt idx="1">
                  <c:v>1760563.38028169</c:v>
                </c:pt>
                <c:pt idx="2">
                  <c:v>1700680.2721088436</c:v>
                </c:pt>
              </c:numCache>
            </c:numRef>
          </c:xVal>
          <c:yVal>
            <c:numRef>
              <c:f>'Determining Planck'!$C$3:$C$5</c:f>
              <c:numCache>
                <c:formatCode>0.00</c:formatCode>
                <c:ptCount val="3"/>
                <c:pt idx="0">
                  <c:v>1.66</c:v>
                </c:pt>
                <c:pt idx="1">
                  <c:v>1.84</c:v>
                </c:pt>
                <c:pt idx="2">
                  <c:v>1.79</c:v>
                </c:pt>
              </c:numCache>
            </c:numRef>
          </c:yVal>
          <c:smooth val="1"/>
          <c:extLst>
            <c:ext xmlns:c16="http://schemas.microsoft.com/office/drawing/2014/chart" uri="{C3380CC4-5D6E-409C-BE32-E72D297353CC}">
              <c16:uniqueId val="{00000000-49C9-4446-9ECB-515F15D2C7BF}"/>
            </c:ext>
          </c:extLst>
        </c:ser>
        <c:dLbls>
          <c:showLegendKey val="0"/>
          <c:showVal val="0"/>
          <c:showCatName val="0"/>
          <c:showSerName val="0"/>
          <c:showPercent val="0"/>
          <c:showBubbleSize val="0"/>
        </c:dLbls>
        <c:axId val="1600513469"/>
        <c:axId val="1452051756"/>
      </c:scatterChart>
      <c:valAx>
        <c:axId val="1600513469"/>
        <c:scaling>
          <c:orientation val="minMax"/>
          <c:min val="1600000"/>
        </c:scaling>
        <c:delete val="0"/>
        <c:axPos val="b"/>
        <c:majorGridlines>
          <c:spPr>
            <a:ln>
              <a:solidFill>
                <a:srgbClr val="B7B7B7"/>
              </a:solidFill>
            </a:ln>
          </c:spPr>
        </c:majorGridlines>
        <c:minorGridlines>
          <c:spPr>
            <a:ln>
              <a:solidFill>
                <a:srgbClr val="CCCCCC"/>
              </a:solidFill>
            </a:ln>
          </c:spPr>
        </c:minorGridlines>
        <c:title>
          <c:tx>
            <c:rich>
              <a:bodyPr/>
              <a:lstStyle/>
              <a:p>
                <a:pPr lvl="0">
                  <a:defRPr/>
                </a:pPr>
                <a:r>
                  <a:rPr lang="en-GB"/>
                  <a:t>1/wavelength (m</a:t>
                </a:r>
                <a:r>
                  <a:rPr lang="en-GB" baseline="30000"/>
                  <a:t>-1</a:t>
                </a:r>
                <a:r>
                  <a:rPr lang="en-GB"/>
                  <a:t>)</a:t>
                </a:r>
              </a:p>
            </c:rich>
          </c:tx>
          <c:layout/>
          <c:overlay val="0"/>
        </c:title>
        <c:numFmt formatCode="0.00E+00" sourceLinked="1"/>
        <c:majorTickMark val="cross"/>
        <c:minorTickMark val="cross"/>
        <c:tickLblPos val="nextTo"/>
        <c:spPr>
          <a:ln w="47625">
            <a:noFill/>
          </a:ln>
        </c:spPr>
        <c:txPr>
          <a:bodyPr/>
          <a:lstStyle/>
          <a:p>
            <a:pPr lvl="0">
              <a:defRPr/>
            </a:pPr>
            <a:endParaRPr lang="en-US"/>
          </a:p>
        </c:txPr>
        <c:crossAx val="1452051756"/>
        <c:crosses val="autoZero"/>
        <c:crossBetween val="midCat"/>
      </c:valAx>
      <c:valAx>
        <c:axId val="1452051756"/>
        <c:scaling>
          <c:orientation val="minMax"/>
          <c:max val="1.85"/>
        </c:scaling>
        <c:delete val="0"/>
        <c:axPos val="l"/>
        <c:majorGridlines>
          <c:spPr>
            <a:ln>
              <a:solidFill>
                <a:srgbClr val="B7B7B7"/>
              </a:solidFill>
            </a:ln>
          </c:spPr>
        </c:majorGridlines>
        <c:minorGridlines>
          <c:spPr>
            <a:ln>
              <a:solidFill>
                <a:srgbClr val="CCCCCC"/>
              </a:solidFill>
            </a:ln>
          </c:spPr>
        </c:minorGridlines>
        <c:title>
          <c:tx>
            <c:rich>
              <a:bodyPr/>
              <a:lstStyle/>
              <a:p>
                <a:pPr lvl="0">
                  <a:defRPr/>
                </a:pPr>
                <a:r>
                  <a:rPr lang="en-GB"/>
                  <a:t>activation voltage (V)</a:t>
                </a:r>
              </a:p>
            </c:rich>
          </c:tx>
          <c:layout/>
          <c:overlay val="0"/>
        </c:title>
        <c:numFmt formatCode="0.00" sourceLinked="1"/>
        <c:majorTickMark val="cross"/>
        <c:minorTickMark val="cross"/>
        <c:tickLblPos val="nextTo"/>
        <c:spPr>
          <a:ln w="47625">
            <a:noFill/>
          </a:ln>
        </c:spPr>
        <c:txPr>
          <a:bodyPr/>
          <a:lstStyle/>
          <a:p>
            <a:pPr lvl="0">
              <a:defRPr/>
            </a:pPr>
            <a:endParaRPr lang="en-US"/>
          </a:p>
        </c:txPr>
        <c:crossAx val="1600513469"/>
        <c:crosses val="autoZero"/>
        <c:crossBetween val="midCat"/>
        <c:majorUnit val="5.000000000000001E-2"/>
      </c:valAx>
    </c:plotArea>
    <c:legend>
      <c:legendPos val="r"/>
      <c:legendEntry>
        <c:idx val="1"/>
        <c:delete val="1"/>
      </c:legendEntry>
      <c:layout/>
      <c:overlay val="0"/>
    </c:legend>
    <c:plotVisOnly val="1"/>
    <c:dispBlanksAs val="zero"/>
    <c:showDLblsOverMax val="1"/>
  </c:chart>
  <c:spPr>
    <a:ln>
      <a:beve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4352925</xdr:colOff>
      <xdr:row>0</xdr:row>
      <xdr:rowOff>152400</xdr:rowOff>
    </xdr:from>
    <xdr:to>
      <xdr:col>1</xdr:col>
      <xdr:colOff>5706110</xdr:colOff>
      <xdr:row>1</xdr:row>
      <xdr:rowOff>1305560</xdr:rowOff>
    </xdr:to>
    <xdr:pic>
      <xdr:nvPicPr>
        <xdr:cNvPr id="2" name="Picture 1" descr="EiCMasthead_300x30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52400"/>
          <a:ext cx="1353185" cy="13531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400050</xdr:colOff>
      <xdr:row>45</xdr:row>
      <xdr:rowOff>123825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400050</xdr:colOff>
      <xdr:row>45</xdr:row>
      <xdr:rowOff>123825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4</xdr:col>
      <xdr:colOff>387005</xdr:colOff>
      <xdr:row>1</xdr:row>
      <xdr:rowOff>18841</xdr:rowOff>
    </xdr:from>
    <xdr:to>
      <xdr:col>11</xdr:col>
      <xdr:colOff>339587</xdr:colOff>
      <xdr:row>23</xdr:row>
      <xdr:rowOff>265042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414337</xdr:colOff>
      <xdr:row>1</xdr:row>
      <xdr:rowOff>4762</xdr:rowOff>
    </xdr:from>
    <xdr:to>
      <xdr:col>11</xdr:col>
      <xdr:colOff>561975</xdr:colOff>
      <xdr:row>23</xdr:row>
      <xdr:rowOff>107674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947736</xdr:colOff>
      <xdr:row>0</xdr:row>
      <xdr:rowOff>185737</xdr:rowOff>
    </xdr:from>
    <xdr:to>
      <xdr:col>12</xdr:col>
      <xdr:colOff>800100</xdr:colOff>
      <xdr:row>25</xdr:row>
      <xdr:rowOff>190500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847725</xdr:colOff>
      <xdr:row>0</xdr:row>
      <xdr:rowOff>123825</xdr:rowOff>
    </xdr:from>
    <xdr:to>
      <xdr:col>10</xdr:col>
      <xdr:colOff>590550</xdr:colOff>
      <xdr:row>22</xdr:row>
      <xdr:rowOff>0</xdr:rowOff>
    </xdr:to>
    <xdr:graphicFrame macro="">
      <xdr:nvGraphicFramePr>
        <xdr:cNvPr id="4" name="Chart 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9"/>
  <sheetViews>
    <sheetView showGridLines="0" tabSelected="1" workbookViewId="0">
      <selection activeCell="E6" sqref="E6"/>
    </sheetView>
  </sheetViews>
  <sheetFormatPr defaultColWidth="14.42578125" defaultRowHeight="15.75" customHeight="1"/>
  <cols>
    <col min="1" max="1" width="3.140625" customWidth="1"/>
    <col min="2" max="2" width="88" customWidth="1"/>
  </cols>
  <sheetData>
    <row r="2" spans="2:2" ht="105.75" customHeight="1">
      <c r="B2" s="33" t="s">
        <v>25</v>
      </c>
    </row>
    <row r="3" spans="2:2" ht="30" customHeight="1">
      <c r="B3" s="1"/>
    </row>
    <row r="4" spans="2:2" ht="79.5" customHeight="1">
      <c r="B4" s="1" t="s">
        <v>0</v>
      </c>
    </row>
    <row r="5" spans="2:2" ht="12.75"/>
    <row r="6" spans="2:2" ht="102">
      <c r="B6" s="31" t="s">
        <v>24</v>
      </c>
    </row>
    <row r="7" spans="2:2" ht="42" customHeight="1"/>
    <row r="8" spans="2:2" ht="25.5">
      <c r="B8" s="34" t="s">
        <v>26</v>
      </c>
    </row>
    <row r="9" spans="2:2" ht="15.75" customHeight="1">
      <c r="B9" s="32"/>
    </row>
  </sheetData>
  <pageMargins left="0.70866141732283472" right="0.70866141732283472" top="0.74803149606299213" bottom="0.74803149606299213" header="0.31496062992125984" footer="0.31496062992125984"/>
  <pageSetup paperSize="9" scale="97" orientation="portrait" verticalDpi="0" r:id="rId1"/>
  <headerFooter>
    <oddFooter>&amp;C&amp;8&amp;F –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9"/>
  <sheetViews>
    <sheetView zoomScale="115" zoomScaleNormal="115" workbookViewId="0">
      <selection activeCell="I30" sqref="I30"/>
    </sheetView>
  </sheetViews>
  <sheetFormatPr defaultColWidth="14.42578125" defaultRowHeight="12.75"/>
  <cols>
    <col min="1" max="1" width="3.85546875" customWidth="1"/>
    <col min="2" max="2" width="22" customWidth="1"/>
    <col min="3" max="4" width="19.42578125" customWidth="1"/>
  </cols>
  <sheetData>
    <row r="1" spans="2:4" ht="13.5" thickBot="1"/>
    <row r="2" spans="2:4">
      <c r="B2" s="46" t="s">
        <v>1</v>
      </c>
      <c r="C2" s="47" t="s">
        <v>2</v>
      </c>
      <c r="D2" s="48" t="s">
        <v>3</v>
      </c>
    </row>
    <row r="3" spans="2:4">
      <c r="B3" s="49">
        <v>1.54</v>
      </c>
      <c r="C3" s="45">
        <v>0.05</v>
      </c>
      <c r="D3" s="50"/>
    </row>
    <row r="4" spans="2:4">
      <c r="B4" s="49">
        <v>1.58</v>
      </c>
      <c r="C4" s="45">
        <v>7.0000000000000007E-2</v>
      </c>
      <c r="D4" s="51"/>
    </row>
    <row r="5" spans="2:4">
      <c r="B5" s="49">
        <v>1.58</v>
      </c>
      <c r="C5" s="45">
        <v>0.1</v>
      </c>
      <c r="D5" s="51"/>
    </row>
    <row r="6" spans="2:4">
      <c r="B6" s="49">
        <v>1.62</v>
      </c>
      <c r="C6" s="45">
        <v>0.21</v>
      </c>
      <c r="D6" s="51"/>
    </row>
    <row r="7" spans="2:4">
      <c r="B7" s="49">
        <v>1.79</v>
      </c>
      <c r="C7" s="45">
        <v>1.32</v>
      </c>
      <c r="D7" s="51">
        <f t="shared" ref="D7:D13" si="0">C7</f>
        <v>1.32</v>
      </c>
    </row>
    <row r="8" spans="2:4">
      <c r="B8" s="49">
        <v>1.87</v>
      </c>
      <c r="C8" s="45">
        <v>2.02</v>
      </c>
      <c r="D8" s="51">
        <f t="shared" si="0"/>
        <v>2.02</v>
      </c>
    </row>
    <row r="9" spans="2:4">
      <c r="B9" s="49">
        <v>1.88</v>
      </c>
      <c r="C9" s="45">
        <v>2.1</v>
      </c>
      <c r="D9" s="51">
        <f t="shared" si="0"/>
        <v>2.1</v>
      </c>
    </row>
    <row r="10" spans="2:4">
      <c r="B10" s="49">
        <v>1.91</v>
      </c>
      <c r="C10" s="45">
        <v>2.44</v>
      </c>
      <c r="D10" s="51">
        <f t="shared" si="0"/>
        <v>2.44</v>
      </c>
    </row>
    <row r="11" spans="2:4">
      <c r="B11" s="49">
        <v>1.97</v>
      </c>
      <c r="C11" s="45">
        <v>3</v>
      </c>
      <c r="D11" s="51">
        <f t="shared" si="0"/>
        <v>3</v>
      </c>
    </row>
    <row r="12" spans="2:4">
      <c r="B12" s="49">
        <v>2.02</v>
      </c>
      <c r="C12" s="45">
        <v>3.54</v>
      </c>
      <c r="D12" s="51">
        <f t="shared" si="0"/>
        <v>3.54</v>
      </c>
    </row>
    <row r="13" spans="2:4" ht="13.5" thickBot="1">
      <c r="B13" s="52">
        <v>2.1</v>
      </c>
      <c r="C13" s="53">
        <v>4.29</v>
      </c>
      <c r="D13" s="54">
        <f t="shared" si="0"/>
        <v>4.29</v>
      </c>
    </row>
    <row r="15" spans="2:4">
      <c r="B15" s="2" t="s">
        <v>4</v>
      </c>
      <c r="C15" s="3">
        <v>9.7240000000000002</v>
      </c>
      <c r="D15" s="4"/>
    </row>
    <row r="16" spans="2:4">
      <c r="B16" s="2" t="s">
        <v>5</v>
      </c>
      <c r="C16" s="3">
        <v>-16.137</v>
      </c>
      <c r="D16" s="4"/>
    </row>
    <row r="17" spans="2:4">
      <c r="B17" s="2" t="s">
        <v>6</v>
      </c>
      <c r="C17" s="5">
        <f>ROUND(((-C16)/C15),2)</f>
        <v>1.66</v>
      </c>
      <c r="D17" s="6" t="s">
        <v>7</v>
      </c>
    </row>
    <row r="18" spans="2:4">
      <c r="B18" s="2" t="s">
        <v>8</v>
      </c>
      <c r="C18" s="7">
        <v>1.6700000000000001E-19</v>
      </c>
      <c r="D18" s="3" t="s">
        <v>9</v>
      </c>
    </row>
    <row r="19" spans="2:4">
      <c r="B19" s="2" t="s">
        <v>10</v>
      </c>
      <c r="C19" s="8">
        <f>C17*C18</f>
        <v>2.7722000000000002E-19</v>
      </c>
      <c r="D19" s="3" t="s">
        <v>11</v>
      </c>
    </row>
    <row r="20" spans="2:4">
      <c r="B20" s="2" t="s">
        <v>12</v>
      </c>
      <c r="C20" s="9">
        <f>((6.634E-34*299800000)/C19)*1000000000</f>
        <v>717.43496140249613</v>
      </c>
      <c r="D20" s="6" t="s">
        <v>13</v>
      </c>
    </row>
    <row r="21" spans="2:4">
      <c r="B21" s="2" t="s">
        <v>14</v>
      </c>
      <c r="C21" s="3">
        <v>625</v>
      </c>
      <c r="D21" s="3" t="s">
        <v>13</v>
      </c>
    </row>
    <row r="22" spans="2:4">
      <c r="B22" s="2" t="s">
        <v>15</v>
      </c>
      <c r="C22" s="12">
        <f>(SQRT(C20-C21)^2)/C21</f>
        <v>0.1478959382439938</v>
      </c>
      <c r="D22" s="4"/>
    </row>
    <row r="23" spans="2:4">
      <c r="B23" s="13"/>
    </row>
    <row r="24" spans="2:4" ht="38.25">
      <c r="B24" s="15" t="s">
        <v>16</v>
      </c>
      <c r="C24" s="17">
        <f>ROUND(C17-'Determining Planck'!$C$8,2)</f>
        <v>1.82</v>
      </c>
      <c r="D24" s="18" t="s">
        <v>7</v>
      </c>
    </row>
    <row r="25" spans="2:4">
      <c r="B25" s="19" t="s">
        <v>8</v>
      </c>
      <c r="C25" s="20">
        <v>1.6700000000000001E-19</v>
      </c>
      <c r="D25" s="21" t="s">
        <v>9</v>
      </c>
    </row>
    <row r="26" spans="2:4">
      <c r="B26" s="19" t="s">
        <v>10</v>
      </c>
      <c r="C26" s="22">
        <f>C24*C25</f>
        <v>3.0394000000000005E-19</v>
      </c>
      <c r="D26" s="21" t="s">
        <v>11</v>
      </c>
    </row>
    <row r="27" spans="2:4">
      <c r="B27" s="19" t="s">
        <v>12</v>
      </c>
      <c r="C27" s="23">
        <f>((6.634E-34*299800000)/C26)*1000000000</f>
        <v>654.36375600447445</v>
      </c>
      <c r="D27" s="18" t="s">
        <v>13</v>
      </c>
    </row>
    <row r="28" spans="2:4">
      <c r="B28" s="19" t="s">
        <v>14</v>
      </c>
      <c r="C28" s="21">
        <v>625</v>
      </c>
      <c r="D28" s="21" t="s">
        <v>13</v>
      </c>
    </row>
    <row r="29" spans="2:4">
      <c r="B29" s="19" t="s">
        <v>15</v>
      </c>
      <c r="C29" s="24">
        <f>(SQRT((C27-C28)^2))/C28</f>
        <v>4.6982009607159127E-2</v>
      </c>
      <c r="D29" s="25"/>
    </row>
  </sheetData>
  <pageMargins left="0.70866141732283472" right="0.70866141732283472" top="0.74803149606299213" bottom="0.74803149606299213" header="0.31496062992125984" footer="0.31496062992125984"/>
  <pageSetup paperSize="9" scale="74" orientation="landscape" verticalDpi="0" r:id="rId1"/>
  <headerFooter>
    <oddFooter>&amp;C&amp;F –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zoomScale="115" zoomScaleNormal="115" workbookViewId="0">
      <selection activeCell="G29" sqref="G29"/>
    </sheetView>
  </sheetViews>
  <sheetFormatPr defaultColWidth="14.42578125" defaultRowHeight="15.75" customHeight="1"/>
  <cols>
    <col min="1" max="1" width="3.85546875" customWidth="1"/>
    <col min="2" max="2" width="21.5703125" customWidth="1"/>
    <col min="3" max="4" width="19.42578125" customWidth="1"/>
  </cols>
  <sheetData>
    <row r="1" spans="2:4" ht="15.75" customHeight="1" thickBot="1"/>
    <row r="2" spans="2:4" ht="12.75">
      <c r="B2" s="35" t="s">
        <v>1</v>
      </c>
      <c r="C2" s="36" t="s">
        <v>2</v>
      </c>
      <c r="D2" s="37" t="s">
        <v>3</v>
      </c>
    </row>
    <row r="3" spans="2:4" ht="12.75">
      <c r="B3" s="38">
        <v>1.7</v>
      </c>
      <c r="C3" s="39">
        <v>0.02</v>
      </c>
      <c r="D3" s="40"/>
    </row>
    <row r="4" spans="2:4" ht="12.75">
      <c r="B4" s="38">
        <v>1.72</v>
      </c>
      <c r="C4" s="39">
        <v>0.03</v>
      </c>
      <c r="D4" s="40"/>
    </row>
    <row r="5" spans="2:4" ht="12.75">
      <c r="B5" s="38">
        <v>1.78</v>
      </c>
      <c r="C5" s="39">
        <v>0.08</v>
      </c>
      <c r="D5" s="40"/>
    </row>
    <row r="6" spans="2:4" ht="12.75">
      <c r="B6" s="38">
        <v>1.81</v>
      </c>
      <c r="C6" s="39">
        <v>0.24</v>
      </c>
      <c r="D6" s="40"/>
    </row>
    <row r="7" spans="2:4" ht="12.75">
      <c r="B7" s="38">
        <v>1.84</v>
      </c>
      <c r="C7" s="39">
        <v>0.34</v>
      </c>
      <c r="D7" s="40"/>
    </row>
    <row r="8" spans="2:4" ht="12.75">
      <c r="B8" s="38">
        <v>1.89</v>
      </c>
      <c r="C8" s="39">
        <v>0.64</v>
      </c>
      <c r="D8" s="40"/>
    </row>
    <row r="9" spans="2:4" ht="12.75">
      <c r="B9" s="38">
        <v>1.93</v>
      </c>
      <c r="C9" s="39">
        <v>0.9</v>
      </c>
      <c r="D9" s="40">
        <f t="shared" ref="D9:D13" si="0">C9</f>
        <v>0.9</v>
      </c>
    </row>
    <row r="10" spans="2:4" ht="12.75">
      <c r="B10" s="38">
        <v>1.99</v>
      </c>
      <c r="C10" s="39">
        <v>1.44</v>
      </c>
      <c r="D10" s="40">
        <f t="shared" si="0"/>
        <v>1.44</v>
      </c>
    </row>
    <row r="11" spans="2:4" ht="12.75">
      <c r="B11" s="38">
        <v>2.11</v>
      </c>
      <c r="C11" s="39">
        <v>2.5099999999999998</v>
      </c>
      <c r="D11" s="40">
        <f t="shared" si="0"/>
        <v>2.5099999999999998</v>
      </c>
    </row>
    <row r="12" spans="2:4" ht="12.75">
      <c r="B12" s="38">
        <v>2.2000000000000002</v>
      </c>
      <c r="C12" s="39">
        <v>3.4</v>
      </c>
      <c r="D12" s="40">
        <f t="shared" si="0"/>
        <v>3.4</v>
      </c>
    </row>
    <row r="13" spans="2:4" ht="13.5" thickBot="1">
      <c r="B13" s="41">
        <v>2.35</v>
      </c>
      <c r="C13" s="42">
        <v>4.83</v>
      </c>
      <c r="D13" s="43">
        <f t="shared" si="0"/>
        <v>4.83</v>
      </c>
    </row>
    <row r="15" spans="2:4" ht="12.75">
      <c r="B15" s="2" t="s">
        <v>4</v>
      </c>
      <c r="C15" s="3">
        <v>9.3650000000000002</v>
      </c>
      <c r="D15" s="4"/>
    </row>
    <row r="16" spans="2:4" ht="12.75">
      <c r="B16" s="2" t="s">
        <v>5</v>
      </c>
      <c r="C16" s="3">
        <v>-17.201000000000001</v>
      </c>
      <c r="D16" s="4"/>
    </row>
    <row r="17" spans="2:5" ht="12.75">
      <c r="B17" s="2" t="s">
        <v>6</v>
      </c>
      <c r="C17" s="5">
        <f>ROUND(((-C16)/C15),2)</f>
        <v>1.84</v>
      </c>
      <c r="D17" s="6" t="s">
        <v>7</v>
      </c>
    </row>
    <row r="18" spans="2:5" ht="12.75">
      <c r="B18" s="2" t="s">
        <v>8</v>
      </c>
      <c r="C18" s="7">
        <v>1.6700000000000001E-19</v>
      </c>
      <c r="D18" s="3" t="s">
        <v>9</v>
      </c>
    </row>
    <row r="19" spans="2:5" ht="12.75">
      <c r="B19" s="2" t="s">
        <v>10</v>
      </c>
      <c r="C19" s="8">
        <f>C17*C18</f>
        <v>3.0728000000000003E-19</v>
      </c>
      <c r="D19" s="3" t="s">
        <v>11</v>
      </c>
    </row>
    <row r="20" spans="2:5" ht="12.75">
      <c r="B20" s="2" t="s">
        <v>12</v>
      </c>
      <c r="C20" s="9">
        <f>((6.634E-34*299800000)/C19)*1000000000</f>
        <v>647.25110648268674</v>
      </c>
      <c r="D20" s="6" t="s">
        <v>13</v>
      </c>
      <c r="E20" s="10"/>
    </row>
    <row r="21" spans="2:5" ht="12.75">
      <c r="B21" s="2" t="s">
        <v>14</v>
      </c>
      <c r="C21" s="3">
        <v>568</v>
      </c>
      <c r="D21" s="3" t="s">
        <v>13</v>
      </c>
      <c r="E21" s="11"/>
    </row>
    <row r="22" spans="2:5" ht="12.75">
      <c r="B22" s="2" t="s">
        <v>15</v>
      </c>
      <c r="C22" s="12">
        <f>(SQRT(C20-C21)^2)/C21</f>
        <v>0.13952659592022315</v>
      </c>
      <c r="D22" s="4"/>
      <c r="E22" s="14"/>
    </row>
    <row r="23" spans="2:5" ht="12.75">
      <c r="B23" s="13"/>
    </row>
    <row r="24" spans="2:5" ht="38.25">
      <c r="B24" s="15" t="s">
        <v>16</v>
      </c>
      <c r="C24" s="16">
        <f>ROUND(C17-'Determining Planck'!$C$8,2)</f>
        <v>2</v>
      </c>
      <c r="D24" s="18" t="s">
        <v>7</v>
      </c>
    </row>
    <row r="25" spans="2:5" ht="12.75">
      <c r="B25" s="19" t="s">
        <v>8</v>
      </c>
      <c r="C25" s="20">
        <v>1.6700000000000001E-19</v>
      </c>
      <c r="D25" s="21" t="s">
        <v>9</v>
      </c>
    </row>
    <row r="26" spans="2:5" ht="12.75">
      <c r="B26" s="19" t="s">
        <v>10</v>
      </c>
      <c r="C26" s="22">
        <f>C24*C25</f>
        <v>3.3400000000000001E-19</v>
      </c>
      <c r="D26" s="21" t="s">
        <v>11</v>
      </c>
    </row>
    <row r="27" spans="2:5" ht="12.75">
      <c r="B27" s="19" t="s">
        <v>12</v>
      </c>
      <c r="C27" s="23">
        <f>((6.634E-34*299800000)/C26)*1000000000</f>
        <v>595.47101796407173</v>
      </c>
      <c r="D27" s="18" t="s">
        <v>13</v>
      </c>
    </row>
    <row r="28" spans="2:5" ht="12.75">
      <c r="B28" s="19" t="s">
        <v>14</v>
      </c>
      <c r="C28" s="21">
        <v>625</v>
      </c>
      <c r="D28" s="21" t="s">
        <v>13</v>
      </c>
    </row>
    <row r="29" spans="2:5" ht="12.75">
      <c r="B29" s="19" t="s">
        <v>15</v>
      </c>
      <c r="C29" s="24">
        <f>(SQRT((C27-C28)^2))/C28</f>
        <v>4.7246371257485223E-2</v>
      </c>
      <c r="D29" s="25"/>
    </row>
  </sheetData>
  <pageMargins left="0.70866141732283472" right="0.70866141732283472" top="0.74803149606299213" bottom="0.74803149606299213" header="0.31496062992125984" footer="0.31496062992125984"/>
  <pageSetup paperSize="9" scale="74" orientation="landscape" verticalDpi="0" r:id="rId1"/>
  <headerFooter>
    <oddFooter>&amp;C&amp;F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30"/>
  <sheetViews>
    <sheetView workbookViewId="0">
      <selection activeCell="E3" sqref="E3"/>
    </sheetView>
  </sheetViews>
  <sheetFormatPr defaultColWidth="14.42578125" defaultRowHeight="15.75" customHeight="1"/>
  <cols>
    <col min="1" max="1" width="3.85546875" customWidth="1"/>
    <col min="2" max="2" width="21.5703125" customWidth="1"/>
    <col min="3" max="4" width="19.42578125" customWidth="1"/>
  </cols>
  <sheetData>
    <row r="2" spans="2:4">
      <c r="B2" s="55" t="s">
        <v>1</v>
      </c>
      <c r="C2" s="44" t="s">
        <v>2</v>
      </c>
      <c r="D2" s="56" t="s">
        <v>3</v>
      </c>
    </row>
    <row r="3" spans="2:4">
      <c r="B3" s="57">
        <v>1.66</v>
      </c>
      <c r="C3" s="58">
        <v>0.04</v>
      </c>
      <c r="D3" s="59"/>
    </row>
    <row r="4" spans="2:4">
      <c r="B4" s="57">
        <v>1.7</v>
      </c>
      <c r="C4" s="58">
        <v>0.13</v>
      </c>
      <c r="D4" s="59"/>
    </row>
    <row r="5" spans="2:4">
      <c r="B5" s="57">
        <v>1.74</v>
      </c>
      <c r="C5" s="58">
        <v>0.31</v>
      </c>
      <c r="D5" s="59"/>
    </row>
    <row r="6" spans="2:4">
      <c r="B6" s="57">
        <v>1.77</v>
      </c>
      <c r="C6" s="58">
        <v>0.62</v>
      </c>
      <c r="D6" s="59"/>
    </row>
    <row r="7" spans="2:4">
      <c r="B7" s="57">
        <v>1.79</v>
      </c>
      <c r="C7" s="58">
        <v>1.01</v>
      </c>
      <c r="D7" s="59"/>
    </row>
    <row r="8" spans="2:4">
      <c r="B8" s="57">
        <v>1.8</v>
      </c>
      <c r="C8" s="58">
        <v>1.3</v>
      </c>
      <c r="D8" s="59"/>
    </row>
    <row r="9" spans="2:4">
      <c r="B9" s="57">
        <v>1.83</v>
      </c>
      <c r="C9" s="58">
        <v>1.85</v>
      </c>
      <c r="D9" s="59">
        <f t="shared" ref="D9:D14" si="0">C9</f>
        <v>1.85</v>
      </c>
    </row>
    <row r="10" spans="2:4">
      <c r="B10" s="57">
        <v>1.84</v>
      </c>
      <c r="C10" s="58">
        <v>2.42</v>
      </c>
      <c r="D10" s="59">
        <f t="shared" si="0"/>
        <v>2.42</v>
      </c>
    </row>
    <row r="11" spans="2:4">
      <c r="B11" s="57">
        <v>1.87</v>
      </c>
      <c r="C11" s="58">
        <v>3.32</v>
      </c>
      <c r="D11" s="59">
        <f t="shared" si="0"/>
        <v>3.32</v>
      </c>
    </row>
    <row r="12" spans="2:4">
      <c r="B12" s="57">
        <v>1.88</v>
      </c>
      <c r="C12" s="58">
        <v>4.24</v>
      </c>
      <c r="D12" s="59">
        <f t="shared" si="0"/>
        <v>4.24</v>
      </c>
    </row>
    <row r="13" spans="2:4">
      <c r="B13" s="57">
        <v>1.89</v>
      </c>
      <c r="C13" s="58">
        <v>4.58</v>
      </c>
      <c r="D13" s="59">
        <f t="shared" si="0"/>
        <v>4.58</v>
      </c>
    </row>
    <row r="14" spans="2:4">
      <c r="B14" s="60">
        <v>1.9</v>
      </c>
      <c r="C14" s="61">
        <v>4.97</v>
      </c>
      <c r="D14" s="62">
        <f t="shared" si="0"/>
        <v>4.97</v>
      </c>
    </row>
    <row r="16" spans="2:4">
      <c r="B16" s="2" t="s">
        <v>4</v>
      </c>
      <c r="C16" s="3">
        <v>44.326000000000001</v>
      </c>
      <c r="D16" s="4"/>
    </row>
    <row r="17" spans="2:5">
      <c r="B17" s="2" t="s">
        <v>5</v>
      </c>
      <c r="C17" s="3">
        <v>-79.253</v>
      </c>
      <c r="D17" s="4"/>
    </row>
    <row r="18" spans="2:5">
      <c r="B18" s="2" t="s">
        <v>6</v>
      </c>
      <c r="C18" s="5">
        <f>ROUND(((-C17)/C16),2)</f>
        <v>1.79</v>
      </c>
      <c r="D18" s="6" t="s">
        <v>7</v>
      </c>
    </row>
    <row r="19" spans="2:5">
      <c r="B19" s="2" t="s">
        <v>8</v>
      </c>
      <c r="C19" s="7">
        <v>1.6700000000000001E-19</v>
      </c>
      <c r="D19" s="3" t="s">
        <v>9</v>
      </c>
    </row>
    <row r="20" spans="2:5">
      <c r="B20" s="2" t="s">
        <v>10</v>
      </c>
      <c r="C20" s="8">
        <f>C18*C19</f>
        <v>2.9893E-19</v>
      </c>
      <c r="D20" s="3" t="s">
        <v>11</v>
      </c>
    </row>
    <row r="21" spans="2:5">
      <c r="B21" s="2" t="s">
        <v>12</v>
      </c>
      <c r="C21" s="9">
        <f>((6.634E-34*299800000)/C20)*1000000000</f>
        <v>665.33074632857188</v>
      </c>
      <c r="D21" s="6" t="s">
        <v>13</v>
      </c>
      <c r="E21" s="10"/>
    </row>
    <row r="22" spans="2:5">
      <c r="B22" s="2" t="s">
        <v>14</v>
      </c>
      <c r="C22" s="3">
        <v>588</v>
      </c>
      <c r="D22" s="3" t="s">
        <v>13</v>
      </c>
      <c r="E22" s="11"/>
    </row>
    <row r="23" spans="2:5">
      <c r="B23" s="2" t="s">
        <v>15</v>
      </c>
      <c r="C23" s="12">
        <f>(SQRT(C21-C22)^2)/C22</f>
        <v>0.13151487470845558</v>
      </c>
      <c r="D23" s="4"/>
      <c r="E23" s="14"/>
    </row>
    <row r="24" spans="2:5">
      <c r="B24" s="13"/>
    </row>
    <row r="25" spans="2:5">
      <c r="B25" s="15" t="s">
        <v>16</v>
      </c>
      <c r="C25" s="16">
        <f>ROUND(C18-'Determining Planck'!$C$8,2)</f>
        <v>1.95</v>
      </c>
      <c r="D25" s="18" t="s">
        <v>7</v>
      </c>
    </row>
    <row r="26" spans="2:5">
      <c r="B26" s="19" t="s">
        <v>8</v>
      </c>
      <c r="C26" s="20">
        <v>1.6700000000000001E-19</v>
      </c>
      <c r="D26" s="21" t="s">
        <v>9</v>
      </c>
    </row>
    <row r="27" spans="2:5">
      <c r="B27" s="19" t="s">
        <v>10</v>
      </c>
      <c r="C27" s="22">
        <f>C25*C26</f>
        <v>3.2565000000000003E-19</v>
      </c>
      <c r="D27" s="21" t="s">
        <v>11</v>
      </c>
    </row>
    <row r="28" spans="2:5">
      <c r="B28" s="19" t="s">
        <v>12</v>
      </c>
      <c r="C28" s="23">
        <f>((6.634E-34*299800000)/C27)*1000000000</f>
        <v>610.7395056041762</v>
      </c>
      <c r="D28" s="18" t="s">
        <v>13</v>
      </c>
    </row>
    <row r="29" spans="2:5">
      <c r="B29" s="19" t="s">
        <v>14</v>
      </c>
      <c r="C29" s="21">
        <v>625</v>
      </c>
      <c r="D29" s="21" t="s">
        <v>13</v>
      </c>
    </row>
    <row r="30" spans="2:5">
      <c r="B30" s="19" t="s">
        <v>15</v>
      </c>
      <c r="C30" s="24">
        <f>(SQRT((C28-C29)^2))/C29</f>
        <v>2.2816791033318077E-2</v>
      </c>
      <c r="D30" s="25"/>
    </row>
  </sheetData>
  <pageMargins left="0.7" right="0.7" top="0.75" bottom="0.75" header="0.3" footer="0.3"/>
  <pageSetup paperSize="9" scale="69" orientation="landscape" verticalDpi="0" r:id="rId1"/>
  <headerFooter>
    <oddFooter>&amp;C&amp;F –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6"/>
  <sheetViews>
    <sheetView workbookViewId="0">
      <selection activeCell="M26" sqref="M26"/>
    </sheetView>
  </sheetViews>
  <sheetFormatPr defaultColWidth="14.42578125" defaultRowHeight="15.75" customHeight="1"/>
  <cols>
    <col min="2" max="2" width="17.85546875" customWidth="1"/>
    <col min="3" max="3" width="18.5703125" customWidth="1"/>
  </cols>
  <sheetData>
    <row r="2" spans="2:4" ht="14.25">
      <c r="B2" s="63" t="s">
        <v>27</v>
      </c>
      <c r="C2" s="11" t="s">
        <v>17</v>
      </c>
    </row>
    <row r="3" spans="2:4" ht="12.75">
      <c r="B3" s="26">
        <f>1/('LED 1'!$C$21/1000000000)</f>
        <v>1599999.9999999998</v>
      </c>
      <c r="C3" s="27">
        <f>'LED 1'!$C$17</f>
        <v>1.66</v>
      </c>
    </row>
    <row r="4" spans="2:4" ht="12.75">
      <c r="B4" s="26">
        <f>1/('LED 2'!$C$21/1000000000)</f>
        <v>1760563.38028169</v>
      </c>
      <c r="C4" s="27">
        <f>'LED 2'!$C$17</f>
        <v>1.84</v>
      </c>
    </row>
    <row r="5" spans="2:4" ht="12.75">
      <c r="B5" s="26">
        <f>1/('LED 3'!$C$22/1000000000)</f>
        <v>1700680.2721088436</v>
      </c>
      <c r="C5" s="27">
        <f>'LED 3'!$C$18</f>
        <v>1.79</v>
      </c>
    </row>
    <row r="6" spans="2:4" ht="12.75">
      <c r="C6" s="27"/>
    </row>
    <row r="7" spans="2:4" ht="12.75">
      <c r="B7" s="64" t="s">
        <v>18</v>
      </c>
      <c r="C7" s="28">
        <v>1.139E-6</v>
      </c>
    </row>
    <row r="8" spans="2:4" ht="12.75">
      <c r="B8" s="64" t="s">
        <v>19</v>
      </c>
      <c r="C8" s="11">
        <v>-0.158</v>
      </c>
    </row>
    <row r="9" spans="2:4" ht="15.75" customHeight="1">
      <c r="B9" s="65"/>
    </row>
    <row r="10" spans="2:4" ht="12.75">
      <c r="B10" s="64" t="s">
        <v>20</v>
      </c>
      <c r="C10" s="28">
        <v>1.6700000000000001E-19</v>
      </c>
    </row>
    <row r="11" spans="2:4" ht="12.75">
      <c r="B11" s="64" t="s">
        <v>19</v>
      </c>
      <c r="C11" s="28">
        <v>299800000</v>
      </c>
    </row>
    <row r="12" spans="2:4" ht="15.75" customHeight="1">
      <c r="B12" s="65"/>
    </row>
    <row r="13" spans="2:4" ht="12.75">
      <c r="B13" s="66" t="s">
        <v>21</v>
      </c>
      <c r="C13" s="29">
        <f>(C7*C10)/C11</f>
        <v>6.3446631087391599E-34</v>
      </c>
    </row>
    <row r="14" spans="2:4" ht="12.75">
      <c r="B14" s="64" t="s">
        <v>22</v>
      </c>
      <c r="C14" s="13">
        <f>(SQRT((6.634E-34-C13)^2))/C13</f>
        <v>4.5603192210837251E-2</v>
      </c>
    </row>
    <row r="15" spans="2:4" ht="15.75" customHeight="1">
      <c r="B15" s="65"/>
    </row>
    <row r="16" spans="2:4" ht="14.25">
      <c r="B16" s="64" t="s">
        <v>23</v>
      </c>
      <c r="C16" s="30">
        <f>((((-C8*C11)/300000000)*1.67E-19)*6.023E+23)/1000</f>
        <v>15.881692941466666</v>
      </c>
      <c r="D16" s="63" t="s">
        <v>28</v>
      </c>
    </row>
  </sheetData>
  <pageMargins left="0.70866141732283472" right="0.70866141732283472" top="0.74803149606299213" bottom="0.74803149606299213" header="0.31496062992125984" footer="0.31496062992125984"/>
  <pageSetup paperSize="9" scale="80" orientation="landscape" verticalDpi="0" r:id="rId1"/>
  <headerFooter>
    <oddFooter>&amp;C&amp;F –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LED 1</vt:lpstr>
      <vt:lpstr>LED 2</vt:lpstr>
      <vt:lpstr>LED 3</vt:lpstr>
      <vt:lpstr>Determining Planck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 electrifying lesson</dc:title>
  <dc:creator>Royal Society of Chemistry;Declan Fleming</dc:creator>
  <cp:lastModifiedBy>David Sait</cp:lastModifiedBy>
  <cp:lastPrinted>2017-05-02T10:11:26Z</cp:lastPrinted>
  <dcterms:modified xsi:type="dcterms:W3CDTF">2017-05-02T10:12:11Z</dcterms:modified>
</cp:coreProperties>
</file>